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dolomitienergia-my.sharepoint.com/personal/p_sandri_dolomitienergia_it/Documents/EXCEL/COMMERC/TARIFFE/GAS/PREZZI GAS 2026/GEN26/"/>
    </mc:Choice>
  </mc:AlternateContent>
  <xr:revisionPtr revIDLastSave="969" documentId="13_ncr:1_{DAADE5EF-7CB7-4D97-8056-E2403D7F125A}" xr6:coauthVersionLast="47" xr6:coauthVersionMax="47" xr10:uidLastSave="{5521E0A5-FF43-42E5-B5D5-9805BD7DE865}"/>
  <bookViews>
    <workbookView xWindow="-120" yWindow="-120" windowWidth="29040" windowHeight="15840" xr2:uid="{00000000-000D-0000-FFFF-FFFF00000000}"/>
  </bookViews>
  <sheets>
    <sheet name="OUT" sheetId="8" r:id="rId1"/>
    <sheet name="CODICI" sheetId="6" state="hidden" r:id="rId2"/>
    <sheet name="PREZZI" sheetId="7" state="hidden" r:id="rId3"/>
    <sheet name="NOTE" sheetId="9" state="hidden" r:id="rId4"/>
  </sheets>
  <definedNames>
    <definedName name="_xlnm._FilterDatabase" localSheetId="1" hidden="1">CODICI!$A$2:$B$22</definedName>
    <definedName name="_xlnm._FilterDatabase" localSheetId="2" hidden="1">PREZZI!$A$4:$DK$4</definedName>
    <definedName name="_xlnm.Print_Area" localSheetId="0">OUT!$A$1:$AB$62</definedName>
    <definedName name="Prezzi">PREZZI!$A$4:$DK$11</definedName>
    <definedName name="Regione">CODICI!$A$3:$A$22</definedName>
    <definedName name="SAPBEXrevision" hidden="1">3</definedName>
    <definedName name="SAPBEXsysID" hidden="1">"LP2"</definedName>
    <definedName name="SAPBEXwbID" hidden="1">"41ACXKGUJRTID71Q14SFTGB9U"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10" i="7" l="1"/>
  <c r="CQ10" i="7"/>
  <c r="CP10" i="7"/>
  <c r="CO10" i="7"/>
  <c r="CN10" i="7"/>
  <c r="CM10" i="7"/>
  <c r="CE10" i="7"/>
  <c r="CD10" i="7"/>
  <c r="CC10" i="7"/>
  <c r="CB10" i="7"/>
  <c r="CA10" i="7"/>
  <c r="BZ10" i="7"/>
  <c r="BY10" i="7"/>
  <c r="BW10" i="7"/>
  <c r="BQ10" i="7"/>
  <c r="BO10" i="7"/>
  <c r="BI10" i="7"/>
  <c r="BG10" i="7"/>
  <c r="BA10" i="7"/>
  <c r="AY10" i="7"/>
  <c r="AS10" i="7"/>
  <c r="AQ10" i="7"/>
  <c r="AJ10" i="7"/>
  <c r="AI10" i="7"/>
  <c r="AH10" i="7"/>
  <c r="AG10" i="7"/>
  <c r="AC10" i="7"/>
  <c r="AB10" i="7"/>
  <c r="AA10" i="7"/>
  <c r="Z10" i="7"/>
  <c r="Y10" i="7"/>
  <c r="X10" i="7"/>
  <c r="W10" i="7"/>
  <c r="V10" i="7"/>
  <c r="U10" i="7"/>
  <c r="T10" i="7"/>
  <c r="H10" i="7"/>
  <c r="CU10" i="7" s="1"/>
  <c r="CR11" i="7"/>
  <c r="CQ11" i="7"/>
  <c r="CP11" i="7"/>
  <c r="CO11" i="7"/>
  <c r="CN11" i="7"/>
  <c r="CM11" i="7"/>
  <c r="CE11" i="7"/>
  <c r="CD11" i="7"/>
  <c r="CC11" i="7"/>
  <c r="CB11" i="7"/>
  <c r="CA11" i="7"/>
  <c r="BZ11" i="7"/>
  <c r="BY11" i="7"/>
  <c r="BW11" i="7"/>
  <c r="BQ11" i="7"/>
  <c r="BO11" i="7"/>
  <c r="BI11" i="7"/>
  <c r="BG11" i="7"/>
  <c r="BA11" i="7"/>
  <c r="AY11" i="7"/>
  <c r="AS11" i="7"/>
  <c r="AQ11" i="7"/>
  <c r="AJ11" i="7"/>
  <c r="AI11" i="7"/>
  <c r="AH11" i="7"/>
  <c r="AG11" i="7"/>
  <c r="AC11" i="7"/>
  <c r="AB11" i="7"/>
  <c r="AA11" i="7"/>
  <c r="Z11" i="7"/>
  <c r="Y11" i="7"/>
  <c r="X11" i="7"/>
  <c r="W11" i="7"/>
  <c r="V11" i="7"/>
  <c r="U11" i="7"/>
  <c r="T11" i="7"/>
  <c r="H11" i="7"/>
  <c r="CU11" i="7" s="1"/>
  <c r="DB11" i="7" l="1"/>
  <c r="DB10" i="7"/>
  <c r="CS10" i="7"/>
  <c r="CS11" i="7"/>
  <c r="CT10" i="7"/>
  <c r="CT11" i="7"/>
  <c r="A1" i="8"/>
  <c r="AK5" i="7"/>
  <c r="DJ12" i="7"/>
  <c r="DJ13" i="7"/>
  <c r="DJ14" i="7"/>
  <c r="DJ15" i="7"/>
  <c r="DJ16" i="7"/>
  <c r="DJ17" i="7"/>
  <c r="DJ18" i="7"/>
  <c r="DJ19" i="7"/>
  <c r="DJ20" i="7"/>
  <c r="DJ21" i="7"/>
  <c r="DJ22" i="7"/>
  <c r="DB5" i="7"/>
  <c r="AD5" i="7"/>
  <c r="AJ9" i="7"/>
  <c r="AI9" i="7"/>
  <c r="AH9" i="7"/>
  <c r="AG9" i="7"/>
  <c r="AC9" i="7"/>
  <c r="AJ8" i="7"/>
  <c r="AI8" i="7"/>
  <c r="AH8" i="7"/>
  <c r="AG8" i="7"/>
  <c r="AC8" i="7"/>
  <c r="AJ7" i="7"/>
  <c r="AI7" i="7"/>
  <c r="AH7" i="7"/>
  <c r="AG7" i="7"/>
  <c r="AC7" i="7"/>
  <c r="AJ6" i="7"/>
  <c r="AI6" i="7"/>
  <c r="AH6" i="7"/>
  <c r="AG6" i="7"/>
  <c r="AD6" i="7"/>
  <c r="AC6" i="7"/>
  <c r="AD10" i="7" l="1"/>
  <c r="AD11" i="7"/>
  <c r="AK11" i="7"/>
  <c r="AK10" i="7"/>
  <c r="AD7" i="7"/>
  <c r="AD8" i="7"/>
  <c r="AE5" i="7"/>
  <c r="AE7" i="7"/>
  <c r="CV5" i="7"/>
  <c r="AD9" i="7"/>
  <c r="CU5" i="7"/>
  <c r="CT5" i="7"/>
  <c r="CS5" i="7"/>
  <c r="AE11" i="7" l="1"/>
  <c r="AE10" i="7"/>
  <c r="CV10" i="7"/>
  <c r="CV11" i="7"/>
  <c r="AE8" i="7"/>
  <c r="AE9" i="7"/>
  <c r="AE6" i="7"/>
  <c r="AF5" i="7"/>
  <c r="AF8" i="7" s="1"/>
  <c r="CG5" i="7"/>
  <c r="CH5" i="7"/>
  <c r="CI5" i="7"/>
  <c r="CJ5" i="7"/>
  <c r="CK5" i="7"/>
  <c r="CL5" i="7"/>
  <c r="CF5" i="7"/>
  <c r="CB7" i="7"/>
  <c r="CB8" i="7"/>
  <c r="CB9" i="7"/>
  <c r="CB6" i="7"/>
  <c r="BX5" i="7"/>
  <c r="BS5" i="7"/>
  <c r="BT5" i="7"/>
  <c r="BU5" i="7"/>
  <c r="BV5" i="7"/>
  <c r="BR5" i="7"/>
  <c r="BP5" i="7"/>
  <c r="BK5" i="7"/>
  <c r="BL5" i="7"/>
  <c r="BM5" i="7"/>
  <c r="BN5" i="7"/>
  <c r="BJ5" i="7"/>
  <c r="BH5" i="7"/>
  <c r="BC5" i="7"/>
  <c r="BD5" i="7"/>
  <c r="BE5" i="7"/>
  <c r="BF5" i="7"/>
  <c r="BB5" i="7"/>
  <c r="AF7" i="7" l="1"/>
  <c r="BF11" i="7"/>
  <c r="BF10" i="7"/>
  <c r="BX10" i="7"/>
  <c r="BX11" i="7"/>
  <c r="CJ10" i="7"/>
  <c r="CJ11" i="7"/>
  <c r="BK10" i="7"/>
  <c r="BK11" i="7"/>
  <c r="BH10" i="7"/>
  <c r="BH11" i="7"/>
  <c r="BV10" i="7"/>
  <c r="BV11" i="7"/>
  <c r="BE10" i="7"/>
  <c r="BE11" i="7"/>
  <c r="BU10" i="7"/>
  <c r="BU11" i="7"/>
  <c r="CF10" i="7"/>
  <c r="CF11" i="7"/>
  <c r="BD10" i="7"/>
  <c r="BD11" i="7"/>
  <c r="BP10" i="7"/>
  <c r="BP11" i="7"/>
  <c r="BT10" i="7"/>
  <c r="BT11" i="7"/>
  <c r="CL10" i="7"/>
  <c r="CL11" i="7"/>
  <c r="CH10" i="7"/>
  <c r="CH11" i="7"/>
  <c r="AF11" i="7"/>
  <c r="AF10" i="7"/>
  <c r="BL10" i="7"/>
  <c r="BL11" i="7"/>
  <c r="BJ10" i="7"/>
  <c r="BJ11" i="7"/>
  <c r="CI10" i="7"/>
  <c r="CI11" i="7"/>
  <c r="BN10" i="7"/>
  <c r="BN11" i="7"/>
  <c r="BB10" i="7"/>
  <c r="BB11" i="7"/>
  <c r="BC11" i="7"/>
  <c r="BC10" i="7"/>
  <c r="BM10" i="7"/>
  <c r="BM11" i="7"/>
  <c r="BR10" i="7"/>
  <c r="BR11" i="7"/>
  <c r="BS10" i="7"/>
  <c r="BS11" i="7"/>
  <c r="CK10" i="7"/>
  <c r="CK11" i="7"/>
  <c r="CG10" i="7"/>
  <c r="CG11" i="7"/>
  <c r="AF6" i="7"/>
  <c r="AF9" i="7"/>
  <c r="AQ6" i="7"/>
  <c r="AQ7" i="7"/>
  <c r="AQ8" i="7"/>
  <c r="AQ9" i="7"/>
  <c r="AR5" i="7"/>
  <c r="AR10" i="7" l="1"/>
  <c r="AR11" i="7"/>
  <c r="AR7" i="7"/>
  <c r="AR6" i="7"/>
  <c r="AR9" i="7"/>
  <c r="AR8" i="7"/>
  <c r="AL5" i="7"/>
  <c r="AK7" i="7"/>
  <c r="AK9" i="7"/>
  <c r="AK8" i="7"/>
  <c r="AK6" i="7"/>
  <c r="AL11" i="7" l="1"/>
  <c r="AL10" i="7"/>
  <c r="AL9" i="7"/>
  <c r="AL7" i="7"/>
  <c r="AL6" i="7"/>
  <c r="AM5" i="7"/>
  <c r="AL8" i="7"/>
  <c r="AZ5" i="7"/>
  <c r="AU5" i="7"/>
  <c r="AV5" i="7"/>
  <c r="AW5" i="7"/>
  <c r="AX5" i="7"/>
  <c r="AT5" i="7"/>
  <c r="AX10" i="7" l="1"/>
  <c r="DA10" i="7" s="1"/>
  <c r="AX11" i="7"/>
  <c r="DA11" i="7" s="1"/>
  <c r="AZ10" i="7"/>
  <c r="DC10" i="7" s="1"/>
  <c r="AZ11" i="7"/>
  <c r="DC11" i="7" s="1"/>
  <c r="AW10" i="7"/>
  <c r="CZ10" i="7" s="1"/>
  <c r="AW11" i="7"/>
  <c r="CZ11" i="7" s="1"/>
  <c r="AV10" i="7"/>
  <c r="CY10" i="7" s="1"/>
  <c r="AV11" i="7"/>
  <c r="CY11" i="7" s="1"/>
  <c r="AT10" i="7"/>
  <c r="CW10" i="7" s="1"/>
  <c r="AT11" i="7"/>
  <c r="CW11" i="7" s="1"/>
  <c r="AU10" i="7"/>
  <c r="CX10" i="7" s="1"/>
  <c r="AU11" i="7"/>
  <c r="CX11" i="7" s="1"/>
  <c r="AM10" i="7"/>
  <c r="AM11" i="7"/>
  <c r="DC5" i="7"/>
  <c r="CW5" i="7"/>
  <c r="DA5" i="7"/>
  <c r="CZ5" i="7"/>
  <c r="CY5" i="7"/>
  <c r="CX5" i="7"/>
  <c r="AN5" i="7"/>
  <c r="AM6" i="7"/>
  <c r="AM8" i="7"/>
  <c r="AM7" i="7"/>
  <c r="AM9" i="7"/>
  <c r="T7" i="7"/>
  <c r="T8" i="7"/>
  <c r="T9" i="7"/>
  <c r="T6" i="7"/>
  <c r="AN11" i="7" l="1"/>
  <c r="AN10" i="7"/>
  <c r="AO5" i="7"/>
  <c r="AN7" i="7"/>
  <c r="AN9" i="7"/>
  <c r="AN8" i="7"/>
  <c r="AN6" i="7"/>
  <c r="AO11" i="7" l="1"/>
  <c r="AO10" i="7"/>
  <c r="AP5" i="7"/>
  <c r="AO8" i="7"/>
  <c r="AO7" i="7"/>
  <c r="AO6" i="7"/>
  <c r="AO9" i="7"/>
  <c r="AP11" i="7" l="1"/>
  <c r="AP10" i="7"/>
  <c r="AP9" i="7"/>
  <c r="AP8" i="7"/>
  <c r="AP7" i="7"/>
  <c r="AP6" i="7"/>
  <c r="B15" i="8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BX8" i="7"/>
  <c r="BW8" i="7"/>
  <c r="BV8" i="7"/>
  <c r="BU8" i="7"/>
  <c r="BT8" i="7"/>
  <c r="BS8" i="7"/>
  <c r="BR8" i="7"/>
  <c r="BQ8" i="7"/>
  <c r="BP8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BX7" i="7"/>
  <c r="BW7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BX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CA9" i="7" l="1"/>
  <c r="BZ9" i="7"/>
  <c r="BY9" i="7"/>
  <c r="CA8" i="7"/>
  <c r="BZ8" i="7"/>
  <c r="BY8" i="7"/>
  <c r="CA7" i="7"/>
  <c r="BZ7" i="7"/>
  <c r="BY7" i="7"/>
  <c r="CA6" i="7"/>
  <c r="BZ6" i="7"/>
  <c r="BY6" i="7"/>
  <c r="AS9" i="7" l="1"/>
  <c r="AB9" i="7"/>
  <c r="DC9" i="7" s="1"/>
  <c r="AA9" i="7"/>
  <c r="DB9" i="7" s="1"/>
  <c r="Z9" i="7"/>
  <c r="DA9" i="7" s="1"/>
  <c r="Y9" i="7"/>
  <c r="CZ9" i="7" s="1"/>
  <c r="X9" i="7"/>
  <c r="CY9" i="7" s="1"/>
  <c r="W9" i="7"/>
  <c r="CX9" i="7" s="1"/>
  <c r="V9" i="7"/>
  <c r="CW9" i="7" s="1"/>
  <c r="U9" i="7"/>
  <c r="H9" i="7"/>
  <c r="AS8" i="7"/>
  <c r="AB8" i="7"/>
  <c r="DC8" i="7" s="1"/>
  <c r="AA8" i="7"/>
  <c r="DB8" i="7" s="1"/>
  <c r="Z8" i="7"/>
  <c r="DA8" i="7" s="1"/>
  <c r="Y8" i="7"/>
  <c r="CZ8" i="7" s="1"/>
  <c r="X8" i="7"/>
  <c r="CY8" i="7" s="1"/>
  <c r="W8" i="7"/>
  <c r="CX8" i="7" s="1"/>
  <c r="V8" i="7"/>
  <c r="CW8" i="7" s="1"/>
  <c r="U8" i="7"/>
  <c r="H8" i="7"/>
  <c r="AS7" i="7"/>
  <c r="AB7" i="7"/>
  <c r="DC7" i="7" s="1"/>
  <c r="AA7" i="7"/>
  <c r="DB7" i="7" s="1"/>
  <c r="Z7" i="7"/>
  <c r="DA7" i="7" s="1"/>
  <c r="Y7" i="7"/>
  <c r="CZ7" i="7" s="1"/>
  <c r="X7" i="7"/>
  <c r="CY7" i="7" s="1"/>
  <c r="W7" i="7"/>
  <c r="CX7" i="7" s="1"/>
  <c r="V7" i="7"/>
  <c r="CW7" i="7" s="1"/>
  <c r="U7" i="7"/>
  <c r="H7" i="7"/>
  <c r="AS6" i="7"/>
  <c r="AB6" i="7"/>
  <c r="DC6" i="7" s="1"/>
  <c r="AA6" i="7"/>
  <c r="DB6" i="7" s="1"/>
  <c r="Z6" i="7"/>
  <c r="DA6" i="7" s="1"/>
  <c r="Y6" i="7"/>
  <c r="CZ6" i="7" s="1"/>
  <c r="X6" i="7"/>
  <c r="CY6" i="7" s="1"/>
  <c r="W6" i="7"/>
  <c r="CX6" i="7" s="1"/>
  <c r="V6" i="7"/>
  <c r="CW6" i="7" s="1"/>
  <c r="U6" i="7"/>
  <c r="H6" i="7"/>
  <c r="CV6" i="7" l="1"/>
  <c r="CV7" i="7"/>
  <c r="CV8" i="7"/>
  <c r="CV9" i="7"/>
  <c r="CU6" i="7"/>
  <c r="CS6" i="7"/>
  <c r="CT6" i="7"/>
  <c r="CT7" i="7"/>
  <c r="CU7" i="7"/>
  <c r="CS7" i="7"/>
  <c r="CU8" i="7"/>
  <c r="CS8" i="7"/>
  <c r="CT8" i="7"/>
  <c r="CT9" i="7"/>
  <c r="CU9" i="7"/>
  <c r="CS9" i="7"/>
  <c r="CN9" i="7"/>
  <c r="CN8" i="7"/>
  <c r="CN7" i="7"/>
  <c r="CN6" i="7"/>
  <c r="B10" i="8" l="1"/>
  <c r="O42" i="8" l="1"/>
  <c r="O39" i="8"/>
  <c r="O36" i="8"/>
  <c r="O40" i="8"/>
  <c r="O37" i="8"/>
  <c r="O41" i="8"/>
  <c r="O38" i="8"/>
  <c r="O35" i="8"/>
  <c r="L51" i="8"/>
  <c r="J51" i="8"/>
  <c r="D58" i="8"/>
  <c r="D56" i="8"/>
  <c r="D54" i="8"/>
  <c r="D52" i="8"/>
  <c r="C51" i="8"/>
  <c r="W35" i="8"/>
  <c r="U35" i="8"/>
  <c r="T41" i="8"/>
  <c r="T39" i="8"/>
  <c r="T37" i="8"/>
  <c r="T35" i="8"/>
  <c r="S41" i="8"/>
  <c r="S39" i="8"/>
  <c r="S37" i="8"/>
  <c r="S35" i="8"/>
  <c r="R38" i="8"/>
  <c r="R36" i="8"/>
  <c r="Q42" i="8"/>
  <c r="Q39" i="8"/>
  <c r="Q37" i="8"/>
  <c r="Q35" i="8"/>
  <c r="P41" i="8"/>
  <c r="R41" i="8"/>
  <c r="Q40" i="8"/>
  <c r="N41" i="8"/>
  <c r="N39" i="8"/>
  <c r="N37" i="8"/>
  <c r="N35" i="8"/>
  <c r="L42" i="8"/>
  <c r="L40" i="8"/>
  <c r="L38" i="8"/>
  <c r="L36" i="8"/>
  <c r="J35" i="8"/>
  <c r="N51" i="8"/>
  <c r="K51" i="8"/>
  <c r="G51" i="8"/>
  <c r="E51" i="8"/>
  <c r="D57" i="8"/>
  <c r="D55" i="8"/>
  <c r="D53" i="8"/>
  <c r="D51" i="8"/>
  <c r="V35" i="8"/>
  <c r="T42" i="8"/>
  <c r="T40" i="8"/>
  <c r="T38" i="8"/>
  <c r="T36" i="8"/>
  <c r="S42" i="8"/>
  <c r="S40" i="8"/>
  <c r="S38" i="8"/>
  <c r="S36" i="8"/>
  <c r="R39" i="8"/>
  <c r="R37" i="8"/>
  <c r="R35" i="8"/>
  <c r="Q41" i="8"/>
  <c r="Q38" i="8"/>
  <c r="Q36" i="8"/>
  <c r="P42" i="8"/>
  <c r="R42" i="8"/>
  <c r="R40" i="8"/>
  <c r="N42" i="8"/>
  <c r="N40" i="8"/>
  <c r="N38" i="8"/>
  <c r="N36" i="8"/>
  <c r="M35" i="8"/>
  <c r="L41" i="8"/>
  <c r="L39" i="8"/>
  <c r="L37" i="8"/>
  <c r="L35" i="8"/>
  <c r="K35" i="8"/>
  <c r="P35" i="8"/>
  <c r="P36" i="8"/>
  <c r="P37" i="8"/>
  <c r="P38" i="8"/>
  <c r="P39" i="8"/>
  <c r="P40" i="8"/>
  <c r="H35" i="8"/>
  <c r="F35" i="8"/>
  <c r="D35" i="8"/>
  <c r="B35" i="8"/>
  <c r="F21" i="8"/>
  <c r="F19" i="8"/>
  <c r="F17" i="8"/>
  <c r="F15" i="8"/>
  <c r="C26" i="8"/>
  <c r="C24" i="8"/>
  <c r="C22" i="8"/>
  <c r="C20" i="8"/>
  <c r="C18" i="8"/>
  <c r="C16" i="8"/>
  <c r="I35" i="8"/>
  <c r="G35" i="8"/>
  <c r="E35" i="8"/>
  <c r="C35" i="8"/>
  <c r="F22" i="8"/>
  <c r="F20" i="8"/>
  <c r="F18" i="8"/>
  <c r="F16" i="8"/>
  <c r="E24" i="8"/>
  <c r="C25" i="8"/>
  <c r="C21" i="8"/>
  <c r="C19" i="8"/>
  <c r="C17" i="8"/>
  <c r="C15" i="8"/>
  <c r="CM7" i="7" l="1"/>
  <c r="CM9" i="7"/>
  <c r="CM8" i="7"/>
  <c r="CM6" i="7"/>
  <c r="F51" i="8" l="1"/>
  <c r="H51" i="8" s="1"/>
  <c r="I51" i="8" s="1"/>
  <c r="CR6" i="7"/>
  <c r="CQ6" i="7"/>
  <c r="CP6" i="7"/>
  <c r="CO6" i="7"/>
  <c r="CL6" i="7"/>
  <c r="CK6" i="7"/>
  <c r="CJ6" i="7"/>
  <c r="CI6" i="7"/>
  <c r="CH6" i="7"/>
  <c r="CG6" i="7"/>
  <c r="CF6" i="7"/>
  <c r="CE6" i="7"/>
  <c r="CD6" i="7"/>
  <c r="CC6" i="7"/>
  <c r="CR7" i="7"/>
  <c r="CQ7" i="7"/>
  <c r="CP7" i="7"/>
  <c r="CO7" i="7"/>
  <c r="CL7" i="7"/>
  <c r="CK7" i="7"/>
  <c r="CJ7" i="7"/>
  <c r="CI7" i="7"/>
  <c r="CH7" i="7"/>
  <c r="CG7" i="7"/>
  <c r="CF7" i="7"/>
  <c r="CE7" i="7"/>
  <c r="CD7" i="7"/>
  <c r="CC7" i="7"/>
  <c r="CR9" i="7"/>
  <c r="CQ9" i="7"/>
  <c r="CP9" i="7"/>
  <c r="CO9" i="7"/>
  <c r="CL9" i="7"/>
  <c r="CK9" i="7"/>
  <c r="CJ9" i="7"/>
  <c r="CI9" i="7"/>
  <c r="CH9" i="7"/>
  <c r="CG9" i="7"/>
  <c r="CF9" i="7"/>
  <c r="CE9" i="7"/>
  <c r="CD9" i="7"/>
  <c r="CC9" i="7"/>
  <c r="CC8" i="7"/>
  <c r="CD8" i="7"/>
  <c r="CE8" i="7"/>
  <c r="CF8" i="7"/>
  <c r="CG8" i="7"/>
  <c r="CH8" i="7"/>
  <c r="CI8" i="7"/>
  <c r="CJ8" i="7"/>
  <c r="CK8" i="7"/>
  <c r="CL8" i="7"/>
  <c r="CO8" i="7"/>
  <c r="CP8" i="7"/>
  <c r="CQ8" i="7"/>
  <c r="CR8" i="7"/>
  <c r="B24" i="8" l="1"/>
  <c r="D25" i="8" s="1"/>
  <c r="B51" i="8"/>
  <c r="G25" i="8"/>
  <c r="G26" i="8"/>
  <c r="G16" i="8"/>
  <c r="D16" i="8"/>
  <c r="D18" i="8"/>
  <c r="D20" i="8"/>
  <c r="D26" i="8" l="1"/>
  <c r="G22" i="8"/>
  <c r="G20" i="8"/>
  <c r="G18" i="8"/>
  <c r="D22" i="8"/>
  <c r="G21" i="8"/>
  <c r="G19" i="8"/>
  <c r="G17" i="8"/>
  <c r="D15" i="8"/>
  <c r="D21" i="8"/>
  <c r="D19" i="8"/>
  <c r="D17" i="8"/>
  <c r="G15" i="8"/>
  <c r="D24" i="8" l="1"/>
  <c r="G2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DFRANCHI</author>
  </authors>
  <commentList>
    <comment ref="E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clienti non domestici:</t>
        </r>
        <r>
          <rPr>
            <sz val="8"/>
            <color indexed="81"/>
            <rFont val="Tahoma"/>
            <family val="2"/>
          </rPr>
          <t xml:space="preserve">
- condomini con usi domestici e consumo fino a 200.000 Smc/anno;
- utenze relative ad attività di servizio pubblico;
- altre utenze diverse dall'abitazione con consumo fino a 50.000 Smc/anno.</t>
        </r>
      </text>
    </comment>
  </commentList>
</comments>
</file>

<file path=xl/sharedStrings.xml><?xml version="1.0" encoding="utf-8"?>
<sst xmlns="http://schemas.openxmlformats.org/spreadsheetml/2006/main" count="347" uniqueCount="248">
  <si>
    <t xml:space="preserve"> Valori al netto delle imposte</t>
  </si>
  <si>
    <r>
      <t xml:space="preserve"> </t>
    </r>
    <r>
      <rPr>
        <b/>
        <sz val="10"/>
        <color theme="1"/>
        <rFont val="Calibri"/>
        <family val="2"/>
        <scheme val="minor"/>
      </rPr>
      <t>- Servizi di vendita:</t>
    </r>
    <r>
      <rPr>
        <sz val="10"/>
        <color theme="1"/>
        <rFont val="Calibri"/>
        <family val="2"/>
        <scheme val="minor"/>
      </rPr>
      <t xml:space="preserve"> costi di approvvigionamento all'ingrosso (C</t>
    </r>
    <r>
      <rPr>
        <vertAlign val="subscript"/>
        <sz val="10"/>
        <color theme="1"/>
        <rFont val="Calibri"/>
        <family val="2"/>
        <scheme val="minor"/>
      </rPr>
      <t>MEM</t>
    </r>
    <r>
      <rPr>
        <sz val="10"/>
        <color theme="1"/>
        <rFont val="Calibri"/>
        <family val="2"/>
        <scheme val="minor"/>
      </rPr>
      <t>), attività connesse all'approvvigionamento all'ingrosso (CCR), commercializzazione al dettaglio (QVD), oneri aggiuntivi (QOA)</t>
    </r>
  </si>
  <si>
    <r>
      <t xml:space="preserve"> - Servizi di rete</t>
    </r>
    <r>
      <rPr>
        <sz val="10"/>
        <color rgb="FF000000"/>
        <rFont val="Calibri"/>
        <family val="2"/>
      </rPr>
      <t>: distribuzione misura e commercializazione (τ1, τ3, UG</t>
    </r>
    <r>
      <rPr>
        <vertAlign val="subscript"/>
        <sz val="10"/>
        <color rgb="FF000000"/>
        <rFont val="Calibri"/>
        <family val="2"/>
      </rPr>
      <t>1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>, GS, RE, RS, UG</t>
    </r>
    <r>
      <rPr>
        <vertAlign val="subscript"/>
        <sz val="10"/>
        <color rgb="FF000000"/>
        <rFont val="Calibri"/>
        <family val="2"/>
      </rPr>
      <t>3INT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>3UI</t>
    </r>
    <r>
      <rPr>
        <sz val="10"/>
        <color rgb="FF000000"/>
        <rFont val="Calibri"/>
        <family val="2"/>
      </rPr>
      <t>, UG</t>
    </r>
    <r>
      <rPr>
        <vertAlign val="subscript"/>
        <sz val="10"/>
        <color rgb="FF000000"/>
        <rFont val="Calibri"/>
        <family val="2"/>
      </rPr>
      <t xml:space="preserve">3FT, </t>
    </r>
    <r>
      <rPr>
        <sz val="10"/>
        <color rgb="FF000000"/>
        <rFont val="Calibri"/>
        <family val="2"/>
      </rPr>
      <t>VR, ST, CE), trasporto (QT)</t>
    </r>
  </si>
  <si>
    <t>Il Potere Calorifico Superiore convenzionale (P) dipende dalla cabina REMI alla quale il PDR è sotteso.
Il valore viene aggiornato ad inizio anno dalla società di Distribuzione competente e le modalità di calcolo sono definite dalla Delibera ARG/gas 105/09.</t>
  </si>
  <si>
    <t>Selezionare la propria regione</t>
  </si>
  <si>
    <t>Inserire il proprio PCS</t>
  </si>
  <si>
    <t>Regione</t>
  </si>
  <si>
    <t>LAZIO</t>
  </si>
  <si>
    <t>coefficiente P:</t>
  </si>
  <si>
    <r>
      <t xml:space="preserve">(GJ/Smc)      </t>
    </r>
    <r>
      <rPr>
        <b/>
        <sz val="10"/>
        <color theme="0" tint="-0.34998626667073579"/>
        <rFont val="Wingdings"/>
        <charset val="2"/>
      </rPr>
      <t>è</t>
    </r>
  </si>
  <si>
    <t>Ambito tariffario</t>
  </si>
  <si>
    <t>CLIENTI DOMESTICI</t>
  </si>
  <si>
    <t>CLIENTI NON DOMESTICI</t>
  </si>
  <si>
    <t>Servizi
di vendita</t>
  </si>
  <si>
    <t>Servizi
di rete</t>
  </si>
  <si>
    <t>TOTALE</t>
  </si>
  <si>
    <t>Quota energia (€/Smc)</t>
  </si>
  <si>
    <t>Sm3/anno: da 0 a 120</t>
  </si>
  <si>
    <t>da 121 a 480</t>
  </si>
  <si>
    <t>da 481 a 1.560</t>
  </si>
  <si>
    <t>da 1.561 a 5.000</t>
  </si>
  <si>
    <t>da 5.001 a 80.000</t>
  </si>
  <si>
    <t>da 80.001 a 200.000</t>
  </si>
  <si>
    <t>da 200.001 a 1 mln</t>
  </si>
  <si>
    <t>oltre 1 mln</t>
  </si>
  <si>
    <t>Quota fissa (€/anno)</t>
  </si>
  <si>
    <t>calibro contatore da G4 a G6</t>
  </si>
  <si>
    <t>da G10 a G40</t>
  </si>
  <si>
    <t>oltre G40</t>
  </si>
  <si>
    <t>Componenti tariffarie della distribuzione, della misura e della commercializzazione</t>
  </si>
  <si>
    <t>Quota fissa</t>
  </si>
  <si>
    <t>Quota variabile</t>
  </si>
  <si>
    <t>Gradualità della componente di commercializzazione</t>
  </si>
  <si>
    <t>Comp. per perequazioni e conguagli</t>
  </si>
  <si>
    <t>Comp. per clienti disagiati</t>
  </si>
  <si>
    <t>Comp. risparmio energetico e fonti rinn.</t>
  </si>
  <si>
    <t>Comp. qualità servizi gas</t>
  </si>
  <si>
    <t>Comp. a copertura oneri intervento interruzione fornitura per morosità</t>
  </si>
  <si>
    <t xml:space="preserve">Comp. a copertura oneri squilibri meccanismi perequativi specifici del FDD e oneri morosità dei pdr non disalimentabili serviti dal FUI gas </t>
  </si>
  <si>
    <t>Comp. a copertura oneri morosità riconosciuti ai fornitori transitori del servizio di default trasporto (FTT)</t>
  </si>
  <si>
    <r>
      <t>t</t>
    </r>
    <r>
      <rPr>
        <b/>
        <sz val="10"/>
        <rFont val="Calibri"/>
        <family val="2"/>
        <scheme val="minor"/>
      </rPr>
      <t>1 dis
calibro G4 - G6</t>
    </r>
  </si>
  <si>
    <r>
      <t>t</t>
    </r>
    <r>
      <rPr>
        <b/>
        <sz val="10"/>
        <rFont val="Calibri"/>
        <family val="2"/>
        <scheme val="minor"/>
      </rPr>
      <t>1 dis
calibro G10 - G40</t>
    </r>
  </si>
  <si>
    <r>
      <t>t</t>
    </r>
    <r>
      <rPr>
        <b/>
        <sz val="10"/>
        <rFont val="Calibri"/>
        <family val="2"/>
        <scheme val="minor"/>
      </rPr>
      <t>1 dis
calibro oltre G40</t>
    </r>
  </si>
  <si>
    <r>
      <t>t</t>
    </r>
    <r>
      <rPr>
        <b/>
        <sz val="10"/>
        <rFont val="Calibri"/>
        <family val="2"/>
        <scheme val="minor"/>
      </rPr>
      <t>1 mis
calibro G4 - G6</t>
    </r>
  </si>
  <si>
    <r>
      <t>t</t>
    </r>
    <r>
      <rPr>
        <b/>
        <sz val="10"/>
        <rFont val="Calibri"/>
        <family val="2"/>
        <scheme val="minor"/>
      </rPr>
      <t>1 mis
calibro G10 - G40</t>
    </r>
  </si>
  <si>
    <r>
      <t>t</t>
    </r>
    <r>
      <rPr>
        <b/>
        <sz val="10"/>
        <rFont val="Calibri"/>
        <family val="2"/>
        <scheme val="minor"/>
      </rPr>
      <t>1 mis
calibro oltre G40</t>
    </r>
  </si>
  <si>
    <r>
      <t>t</t>
    </r>
    <r>
      <rPr>
        <b/>
        <sz val="10"/>
        <rFont val="Calibri"/>
        <family val="2"/>
        <scheme val="minor"/>
      </rPr>
      <t>1 cot</t>
    </r>
  </si>
  <si>
    <t>VR</t>
  </si>
  <si>
    <t>ST</t>
  </si>
  <si>
    <t>CE</t>
  </si>
  <si>
    <r>
      <t>t</t>
    </r>
    <r>
      <rPr>
        <b/>
        <sz val="10"/>
        <rFont val="Calibri"/>
        <family val="2"/>
        <scheme val="minor"/>
      </rPr>
      <t>3 dis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</si>
  <si>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</si>
  <si>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</si>
  <si>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2c</t>
    </r>
    <r>
      <rPr>
        <b/>
        <sz val="10"/>
        <color rgb="FF000000"/>
        <rFont val="Calibri"/>
        <family val="2"/>
        <scheme val="minor"/>
      </rPr>
      <t xml:space="preserve"> aggiuntiva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</si>
  <si>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2k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</si>
  <si>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1</t>
    </r>
  </si>
  <si>
    <t>GS*</t>
  </si>
  <si>
    <t>RE</t>
  </si>
  <si>
    <t>RS</t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</si>
  <si>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3INT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</si>
  <si>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3UI</t>
    </r>
  </si>
  <si>
    <r>
      <t>UG</t>
    </r>
    <r>
      <rPr>
        <b/>
        <vertAlign val="subscript"/>
        <sz val="10"/>
        <color rgb="FF000000"/>
        <rFont val="Calibri"/>
        <family val="2"/>
        <scheme val="minor"/>
      </rPr>
      <t>3FT</t>
    </r>
  </si>
  <si>
    <t>€/anno/pdr</t>
  </si>
  <si>
    <t>€/Smc</t>
  </si>
  <si>
    <t>*solo per clienti
NON DOMESTICI</t>
  </si>
  <si>
    <t>Commercializzazione della vendita al dettaglio</t>
  </si>
  <si>
    <t>Trasporto</t>
  </si>
  <si>
    <t>Materia prima gas</t>
  </si>
  <si>
    <t>Componenti relative agli oneri aggiuntivi (QOA)</t>
  </si>
  <si>
    <t>CLIENTI
DOMESTICI</t>
  </si>
  <si>
    <t>CLIENTI
 NON DOMESTICI</t>
  </si>
  <si>
    <t>CLIENTI TUTTI</t>
  </si>
  <si>
    <t>Componente trasporto</t>
  </si>
  <si>
    <t>Costi di approvvigionamento all'ingrosso</t>
  </si>
  <si>
    <t>Costi delle attività connesse all'approvvigionamento all'ingrosso</t>
  </si>
  <si>
    <t>Totale</t>
  </si>
  <si>
    <t>Corrisp.
Perequazione
trasporto</t>
  </si>
  <si>
    <t>Corrisp.
Compensazione
oneri del.192/08</t>
  </si>
  <si>
    <t>Comp. per la gradualità nell'applicazione della riforma delle condizioni economiche del servizio di tutela</t>
  </si>
  <si>
    <t>Comp. a copertura del meccanismo per la rinegoziazione dei contratti pluriennali di approvvigionamento del gas naturale</t>
  </si>
  <si>
    <t>QVD fissa</t>
  </si>
  <si>
    <t>QVD variabile</t>
  </si>
  <si>
    <t>QT</t>
  </si>
  <si>
    <r>
      <t>C</t>
    </r>
    <r>
      <rPr>
        <b/>
        <vertAlign val="subscript"/>
        <sz val="10"/>
        <rFont val="Calibri"/>
        <family val="2"/>
        <scheme val="minor"/>
      </rPr>
      <t>MEM</t>
    </r>
  </si>
  <si>
    <t>CCR</t>
  </si>
  <si>
    <t>φ</t>
  </si>
  <si>
    <r>
      <t>C</t>
    </r>
    <r>
      <rPr>
        <b/>
        <vertAlign val="subscript"/>
        <sz val="10"/>
        <color rgb="FF000000"/>
        <rFont val="Calibri"/>
        <family val="2"/>
        <scheme val="minor"/>
      </rPr>
      <t>CONR</t>
    </r>
  </si>
  <si>
    <t>GRAD</t>
  </si>
  <si>
    <r>
      <t>C</t>
    </r>
    <r>
      <rPr>
        <b/>
        <vertAlign val="subscript"/>
        <sz val="10"/>
        <rFont val="Calibri"/>
        <family val="2"/>
        <scheme val="minor"/>
      </rPr>
      <t>PR</t>
    </r>
  </si>
  <si>
    <t>€/GJ</t>
  </si>
  <si>
    <t>€/Smc*</t>
  </si>
  <si>
    <t>adeguata
al coefficiente P</t>
  </si>
  <si>
    <t>CODICI</t>
  </si>
  <si>
    <t>ABRUZZO</t>
  </si>
  <si>
    <t>Centro-Sud Orientale</t>
  </si>
  <si>
    <t>BASILICATA</t>
  </si>
  <si>
    <t>CALABRIA</t>
  </si>
  <si>
    <t>Meridionale</t>
  </si>
  <si>
    <t>CAMPANIA</t>
  </si>
  <si>
    <t>Centro-Sud Occidentale</t>
  </si>
  <si>
    <t>EMILIA-ROMAGNA</t>
  </si>
  <si>
    <t>Nord Orientale</t>
  </si>
  <si>
    <t>FRIULI-VENEZIA GIULIA</t>
  </si>
  <si>
    <t>LIGURIA</t>
  </si>
  <si>
    <t>Nord Occidentale</t>
  </si>
  <si>
    <t>LOMBARDIA</t>
  </si>
  <si>
    <t>MARCHE</t>
  </si>
  <si>
    <t>Centrale</t>
  </si>
  <si>
    <t>MOLISE</t>
  </si>
  <si>
    <t>PIEMONTE</t>
  </si>
  <si>
    <t>PUGLIA</t>
  </si>
  <si>
    <t>SICILIA</t>
  </si>
  <si>
    <t>SARDEGNA</t>
  </si>
  <si>
    <t>Sardegna</t>
  </si>
  <si>
    <t>TOSCANA</t>
  </si>
  <si>
    <t>TRENTINO-ALTO ADIGE</t>
  </si>
  <si>
    <t>UMBRIA</t>
  </si>
  <si>
    <t>VALLE D'AOSTA</t>
  </si>
  <si>
    <t>VENETO</t>
  </si>
  <si>
    <t>Componenti tariffarie
trasporto e stoccaggio
€/GJ</t>
  </si>
  <si>
    <t>Materia prima GAS
€/GJ</t>
  </si>
  <si>
    <t>Componenti relative agli oneri aggiuntivi (QOA) €/Sm³</t>
  </si>
  <si>
    <t>Quota fissa €/anno/PDR</t>
  </si>
  <si>
    <t>Quota variabile
art. 2.3 a TIVG
Uso domestico €cent/Sm³</t>
  </si>
  <si>
    <t>Quota variabile
art. 2.3 b-c-d TIVG
Altri usi €cent/Sm³</t>
  </si>
  <si>
    <t>Quota variabile t3 dis €cent/Sm³</t>
  </si>
  <si>
    <t>Gradualità della componente di commercializzazione della vendita al dettaglio gas</t>
  </si>
  <si>
    <t>€cent/Sm³</t>
  </si>
  <si>
    <t>Quota fissa
€/anno/PDR</t>
  </si>
  <si>
    <r>
      <t>UG</t>
    </r>
    <r>
      <rPr>
        <b/>
        <vertAlign val="subscript"/>
        <sz val="8"/>
        <color rgb="FF000000"/>
        <rFont val="Tahoma"/>
        <family val="2"/>
      </rPr>
      <t>2</t>
    </r>
    <r>
      <rPr>
        <b/>
        <sz val="8"/>
        <color rgb="FF000000"/>
        <rFont val="Tahoma"/>
        <family val="2"/>
      </rPr>
      <t xml:space="preserve"> variabile €cent/Sm³</t>
    </r>
  </si>
  <si>
    <t>Componente
trasporto</t>
  </si>
  <si>
    <t>QVD variabile €cent/Sm³</t>
  </si>
  <si>
    <t>Servizi di rete €/Sm³</t>
  </si>
  <si>
    <t>Ambito</t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</si>
  <si>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</si>
  <si>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</si>
  <si>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dis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</si>
  <si>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G4 - G6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</si>
  <si>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G10 -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</si>
  <si>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mis
oltre G40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</si>
  <si>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1 cot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</si>
  <si>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F1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</si>
  <si>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F2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</si>
  <si>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F3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</si>
  <si>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F4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</si>
  <si>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F5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</si>
  <si>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F6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</si>
  <si>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F7</t>
    </r>
  </si>
  <si>
    <r>
      <rPr>
        <b/>
        <sz val="14"/>
        <rFont val="Symbol"/>
        <family val="1"/>
        <charset val="2"/>
      </rPr>
      <t>t</t>
    </r>
    <r>
      <rPr>
        <b/>
        <sz val="8"/>
        <rFont val="Tahoma"/>
        <family val="2"/>
      </rPr>
      <t>3 dis
F8</t>
    </r>
  </si>
  <si>
    <r>
      <t>UG</t>
    </r>
    <r>
      <rPr>
        <b/>
        <vertAlign val="subscript"/>
        <sz val="8"/>
        <color rgb="FF000000"/>
        <rFont val="Tahoma"/>
        <family val="2"/>
      </rPr>
      <t>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</si>
  <si>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</si>
  <si>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</si>
  <si>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</si>
  <si>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</si>
  <si>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</si>
  <si>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</si>
  <si>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</si>
  <si>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</si>
  <si>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</si>
  <si>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</si>
  <si>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</si>
  <si>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</si>
  <si>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</si>
  <si>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</si>
  <si>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</si>
  <si>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2c aggiuntiva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</si>
  <si>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</si>
  <si>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</si>
  <si>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</si>
  <si>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</si>
  <si>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</si>
  <si>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</si>
  <si>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</si>
  <si>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2k
</t>
    </r>
    <r>
      <rPr>
        <b/>
        <sz val="8"/>
        <color rgb="FF000000"/>
        <rFont val="Tahoma"/>
        <family val="2"/>
      </rPr>
      <t>F8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</si>
  <si>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F1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</si>
  <si>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F2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</si>
  <si>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F3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</si>
  <si>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F4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</si>
  <si>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F5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</si>
  <si>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F6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</si>
  <si>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F7</t>
    </r>
  </si>
  <si>
    <r>
      <t>UG</t>
    </r>
    <r>
      <rPr>
        <b/>
        <vertAlign val="subscript"/>
        <sz val="8"/>
        <color rgb="FF000000"/>
        <rFont val="Tahoma"/>
        <family val="2"/>
      </rPr>
      <t xml:space="preserve">1
</t>
    </r>
    <r>
      <rPr>
        <b/>
        <sz val="8"/>
        <color rgb="FF000000"/>
        <rFont val="Tahoma"/>
        <family val="2"/>
      </rPr>
      <t>F8</t>
    </r>
  </si>
  <si>
    <t>GS
F1</t>
  </si>
  <si>
    <t>GS
F2</t>
  </si>
  <si>
    <t>GS
F3</t>
  </si>
  <si>
    <t>GS
F4</t>
  </si>
  <si>
    <t>GS
F5</t>
  </si>
  <si>
    <t>GS
F6</t>
  </si>
  <si>
    <t>GS
F7</t>
  </si>
  <si>
    <t>GS
F8</t>
  </si>
  <si>
    <t>RE
F1</t>
  </si>
  <si>
    <t>RE
F2</t>
  </si>
  <si>
    <t>RE
F3</t>
  </si>
  <si>
    <t>RE
F4</t>
  </si>
  <si>
    <t>RE
F5</t>
  </si>
  <si>
    <t>RE
F6</t>
  </si>
  <si>
    <t>RE
F7</t>
  </si>
  <si>
    <t>RE
F8</t>
  </si>
  <si>
    <t>RS
F1</t>
  </si>
  <si>
    <t>RS
F2</t>
  </si>
  <si>
    <t>RS
F3</t>
  </si>
  <si>
    <t>RS
F4</t>
  </si>
  <si>
    <t>RS
F5</t>
  </si>
  <si>
    <t>RS
F6</t>
  </si>
  <si>
    <t>RS
F7</t>
  </si>
  <si>
    <t>RS
F8</t>
  </si>
  <si>
    <r>
      <t>UG</t>
    </r>
    <r>
      <rPr>
        <b/>
        <vertAlign val="subscript"/>
        <sz val="8"/>
        <color rgb="FF000000"/>
        <rFont val="Tahoma"/>
        <family val="2"/>
      </rPr>
      <t>3INT</t>
    </r>
  </si>
  <si>
    <r>
      <t>UG</t>
    </r>
    <r>
      <rPr>
        <b/>
        <vertAlign val="subscript"/>
        <sz val="8"/>
        <color rgb="FF000000"/>
        <rFont val="Tahoma"/>
        <family val="2"/>
      </rPr>
      <t>3UI</t>
    </r>
  </si>
  <si>
    <r>
      <t>UG</t>
    </r>
    <r>
      <rPr>
        <b/>
        <vertAlign val="subscript"/>
        <sz val="8"/>
        <color rgb="FF000000"/>
        <rFont val="Tahoma"/>
        <family val="2"/>
      </rPr>
      <t>3FT</t>
    </r>
  </si>
  <si>
    <t>QVD FISSA
domestico</t>
  </si>
  <si>
    <t>QVD FISSA
non domestico</t>
  </si>
  <si>
    <t>QVD
F1</t>
  </si>
  <si>
    <t>QVD
F2</t>
  </si>
  <si>
    <t>QVD
F3</t>
  </si>
  <si>
    <t>QVD
F4</t>
  </si>
  <si>
    <t>QVD
F5</t>
  </si>
  <si>
    <t>QVD
F6</t>
  </si>
  <si>
    <t>QVD
F7</t>
  </si>
  <si>
    <t>QVD
F8</t>
  </si>
  <si>
    <r>
      <t>C</t>
    </r>
    <r>
      <rPr>
        <b/>
        <vertAlign val="subscript"/>
        <sz val="8"/>
        <rFont val="Tahoma"/>
        <family val="2"/>
      </rPr>
      <t>MEM</t>
    </r>
  </si>
  <si>
    <r>
      <t>C</t>
    </r>
    <r>
      <rPr>
        <b/>
        <vertAlign val="subscript"/>
        <sz val="8"/>
        <color rgb="FF000000"/>
        <rFont val="Tahoma"/>
        <family val="2"/>
      </rPr>
      <t>CONR</t>
    </r>
  </si>
  <si>
    <r>
      <t>C</t>
    </r>
    <r>
      <rPr>
        <b/>
        <vertAlign val="subscript"/>
        <sz val="8"/>
        <rFont val="Tahoma"/>
        <family val="2"/>
      </rPr>
      <t>PR</t>
    </r>
  </si>
  <si>
    <t>Servizi
di rete
art. 2.3 a TIVG
Uso domestico
G4 - G10</t>
  </si>
  <si>
    <t>Servizi
di rete
art. 2.3 a TIVG
Uso domestico
G10 - G40</t>
  </si>
  <si>
    <t>Servizi
di rete
art. 2.3 a TIVG
Uso domestico
oltre G40</t>
  </si>
  <si>
    <t>Servizi rete a
F1</t>
  </si>
  <si>
    <t>Servizi rete a
F2</t>
  </si>
  <si>
    <t>Servizi rete a
F3</t>
  </si>
  <si>
    <t>Servizi rete a
F4</t>
  </si>
  <si>
    <t>Servizi rete a
F5</t>
  </si>
  <si>
    <t>Servizi rete a
F6</t>
  </si>
  <si>
    <t>Servizi rete a
F7</t>
  </si>
  <si>
    <t>Servizi rete a
F8</t>
  </si>
  <si>
    <t>Servizi rete b-c-d
F1</t>
  </si>
  <si>
    <t>Servizi rete b-c-d
F2</t>
  </si>
  <si>
    <t>Servizi rete b-c-d
F3</t>
  </si>
  <si>
    <t>Servizi rete b-c-d
F4</t>
  </si>
  <si>
    <t>Servizi rete b-c-d
F5</t>
  </si>
  <si>
    <t>Servizi rete b-c-d
F6</t>
  </si>
  <si>
    <t>Servizi rete b-c-d
F7</t>
  </si>
  <si>
    <t>Servizi rete b-c-d
F8</t>
  </si>
  <si>
    <t>va aggiornato il foglio “PREZZI” (facendo attenzione alle formule ove presenti)</t>
  </si>
  <si>
    <t>i fogli “PREZZI” “CODICI” "NOTE" vanno nascosti alla fine (prima del caricamento)</t>
  </si>
  <si>
    <t>il foglio "OUT" va protetto con psw libera escludendo le celle:</t>
  </si>
  <si>
    <t>B-C --&gt; per inserimento Regione</t>
  </si>
  <si>
    <t>E-F --&gt; per inserimento PCS e scelta consumo</t>
  </si>
  <si>
    <t>Proteggere i fogli nascosti, dopo aver nascosto il contenuto: menù REVISIONE, comando PROTEGGI FOGLIO</t>
  </si>
  <si>
    <t>01/1/2026
(provvisorio)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</si>
</sst>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#,##0.0000;[Red]\-#,##0.0000;\-"/>
    <numFmt numFmtId="165" formatCode="#,##0.00;[Red]\-#,##0.00;\-"/>
    <numFmt numFmtId="166" formatCode="#,##0.000000;[Red]\-#,##0.000000;\-"/>
    <numFmt numFmtId="167" formatCode="_-&quot;L.&quot;\ * #,##0_-;\-&quot;L.&quot;\ * #,##0_-;_-&quot;L.&quot;\ * &quot;-&quot;_-;_-@_-"/>
    <numFmt numFmtId="168" formatCode="#,##0.000_-;[Red]\-#,##0.000_-;\-_-"/>
    <numFmt numFmtId="169" formatCode="#,##0.000000"/>
    <numFmt numFmtId="170" formatCode="#,##0.000000_ ;[Red]\-#,##0.000000\ "/>
    <numFmt numFmtId="171" formatCode="#,##0.00_-;[Red]\-#,##0.00_-;\-_-"/>
    <numFmt numFmtId="172" formatCode="#,##0.000000_-;[Red]\-#,##0.000000_-;\-_-"/>
    <numFmt numFmtId="173" formatCode="_-* #,##0.000000_-;\-* #,##0.000000_-;_-* &quot;-&quot;??_-;_-@_-"/>
  </numFmts>
  <fonts count="50" x14ac:knownFonts="1">
    <font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8"/>
      <name val="Verdana"/>
      <family val="2"/>
    </font>
    <font>
      <sz val="10"/>
      <name val="Arial"/>
      <family val="2"/>
    </font>
    <font>
      <sz val="10"/>
      <name val="Century Gothic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2"/>
      <color theme="1"/>
      <name val="Tahoma"/>
      <family val="2"/>
    </font>
    <font>
      <b/>
      <sz val="8"/>
      <name val="Tahoma"/>
      <family val="2"/>
    </font>
    <font>
      <i/>
      <sz val="8"/>
      <color theme="0" tint="-0.34998626667073579"/>
      <name val="Tahoma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bscript"/>
      <sz val="8"/>
      <name val="Tahoma"/>
      <family val="2"/>
    </font>
    <font>
      <b/>
      <vertAlign val="subscript"/>
      <sz val="10"/>
      <name val="Calibri"/>
      <family val="2"/>
      <scheme val="minor"/>
    </font>
    <font>
      <b/>
      <sz val="12"/>
      <color theme="0"/>
      <name val="Tahoma"/>
      <family val="2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4"/>
      <name val="Symbol"/>
      <family val="1"/>
      <charset val="2"/>
    </font>
    <font>
      <b/>
      <sz val="8"/>
      <color rgb="FF000000"/>
      <name val="Tahoma"/>
      <family val="2"/>
    </font>
    <font>
      <b/>
      <vertAlign val="subscript"/>
      <sz val="8"/>
      <color rgb="FF000000"/>
      <name val="Tahoma"/>
      <family val="2"/>
    </font>
    <font>
      <sz val="10"/>
      <name val="Tahoma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vertAlign val="subscript"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vertAlign val="subscript"/>
      <sz val="10"/>
      <color rgb="FF000000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sz val="10"/>
      <color theme="0" tint="-0.34998626667073579"/>
      <name val="Wingdings"/>
      <charset val="2"/>
    </font>
    <font>
      <b/>
      <sz val="16"/>
      <color rgb="FFFF0000"/>
      <name val="Tahoma"/>
      <family val="2"/>
    </font>
    <font>
      <sz val="11"/>
      <color rgb="FF1F497D"/>
      <name val="Calibri"/>
      <family val="2"/>
    </font>
    <font>
      <sz val="10"/>
      <color rgb="FFFF0000"/>
      <name val="Calibri"/>
      <family val="2"/>
      <scheme val="minor"/>
    </font>
    <font>
      <sz val="8"/>
      <name val="Tahoma"/>
      <family val="2"/>
    </font>
    <font>
      <i/>
      <sz val="8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4" fontId="7" fillId="4" borderId="1" applyNumberFormat="0" applyProtection="0">
      <alignment vertical="center"/>
    </xf>
    <xf numFmtId="4" fontId="8" fillId="4" borderId="1" applyNumberFormat="0" applyProtection="0">
      <alignment vertical="center"/>
    </xf>
    <xf numFmtId="4" fontId="9" fillId="4" borderId="1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4" fontId="9" fillId="6" borderId="1" applyNumberFormat="0" applyProtection="0">
      <alignment horizontal="right" vertical="center"/>
    </xf>
    <xf numFmtId="4" fontId="9" fillId="7" borderId="1" applyNumberFormat="0" applyProtection="0">
      <alignment horizontal="right" vertical="center"/>
    </xf>
    <xf numFmtId="4" fontId="9" fillId="8" borderId="1" applyNumberFormat="0" applyProtection="0">
      <alignment horizontal="right" vertical="center"/>
    </xf>
    <xf numFmtId="4" fontId="9" fillId="9" borderId="1" applyNumberFormat="0" applyProtection="0">
      <alignment horizontal="right" vertical="center"/>
    </xf>
    <xf numFmtId="4" fontId="9" fillId="10" borderId="1" applyNumberFormat="0" applyProtection="0">
      <alignment horizontal="right" vertical="center"/>
    </xf>
    <xf numFmtId="4" fontId="9" fillId="11" borderId="1" applyNumberFormat="0" applyProtection="0">
      <alignment horizontal="right" vertical="center"/>
    </xf>
    <xf numFmtId="4" fontId="9" fillId="12" borderId="1" applyNumberFormat="0" applyProtection="0">
      <alignment horizontal="right" vertical="center"/>
    </xf>
    <xf numFmtId="4" fontId="9" fillId="13" borderId="1" applyNumberFormat="0" applyProtection="0">
      <alignment horizontal="right" vertical="center"/>
    </xf>
    <xf numFmtId="4" fontId="9" fillId="14" borderId="1" applyNumberFormat="0" applyProtection="0">
      <alignment horizontal="right" vertical="center"/>
    </xf>
    <xf numFmtId="4" fontId="7" fillId="15" borderId="2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7" fillId="5" borderId="0" applyNumberFormat="0" applyProtection="0">
      <alignment horizontal="left" vertical="center" indent="1"/>
    </xf>
    <xf numFmtId="4" fontId="9" fillId="16" borderId="1" applyNumberFormat="0" applyProtection="0">
      <alignment horizontal="right" vertical="center"/>
    </xf>
    <xf numFmtId="4" fontId="10" fillId="16" borderId="0" applyNumberFormat="0" applyProtection="0">
      <alignment horizontal="left" vertical="center" indent="1"/>
    </xf>
    <xf numFmtId="4" fontId="10" fillId="5" borderId="0" applyNumberFormat="0" applyProtection="0">
      <alignment horizontal="left" vertical="center" indent="1"/>
    </xf>
    <xf numFmtId="4" fontId="9" fillId="17" borderId="1" applyNumberFormat="0" applyProtection="0">
      <alignment vertical="center"/>
    </xf>
    <xf numFmtId="4" fontId="11" fillId="17" borderId="1" applyNumberFormat="0" applyProtection="0">
      <alignment vertical="center"/>
    </xf>
    <xf numFmtId="4" fontId="7" fillId="16" borderId="3" applyNumberFormat="0" applyProtection="0">
      <alignment horizontal="left" vertical="center" indent="1"/>
    </xf>
    <xf numFmtId="4" fontId="9" fillId="17" borderId="1" applyNumberFormat="0" applyProtection="0">
      <alignment horizontal="right" vertical="center"/>
    </xf>
    <xf numFmtId="4" fontId="11" fillId="17" borderId="1" applyNumberFormat="0" applyProtection="0">
      <alignment horizontal="right" vertical="center"/>
    </xf>
    <xf numFmtId="4" fontId="7" fillId="16" borderId="1" applyNumberFormat="0" applyProtection="0">
      <alignment horizontal="left" vertical="center" indent="1"/>
    </xf>
    <xf numFmtId="4" fontId="12" fillId="18" borderId="3" applyNumberFormat="0" applyProtection="0">
      <alignment horizontal="left" vertical="center" indent="1"/>
    </xf>
    <xf numFmtId="4" fontId="13" fillId="17" borderId="1" applyNumberFormat="0" applyProtection="0">
      <alignment horizontal="right" vertical="center"/>
    </xf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7" fontId="5" fillId="0" borderId="0" applyFont="0" applyFill="0" applyBorder="0" applyAlignment="0" applyProtection="0"/>
    <xf numFmtId="0" fontId="17" fillId="0" borderId="0"/>
  </cellStyleXfs>
  <cellXfs count="317">
    <xf numFmtId="0" fontId="0" fillId="0" borderId="0" xfId="0"/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4" fillId="19" borderId="5" xfId="0" applyFont="1" applyFill="1" applyBorder="1" applyAlignment="1">
      <alignment horizontal="centerContinuous" vertical="center"/>
    </xf>
    <xf numFmtId="0" fontId="14" fillId="23" borderId="4" xfId="0" applyFont="1" applyFill="1" applyBorder="1" applyAlignment="1">
      <alignment horizontal="centerContinuous" vertical="center"/>
    </xf>
    <xf numFmtId="0" fontId="14" fillId="23" borderId="5" xfId="0" applyFont="1" applyFill="1" applyBorder="1" applyAlignment="1">
      <alignment horizontal="centerContinuous" vertical="center"/>
    </xf>
    <xf numFmtId="0" fontId="14" fillId="25" borderId="4" xfId="0" applyFont="1" applyFill="1" applyBorder="1" applyAlignment="1">
      <alignment horizontal="centerContinuous" vertical="center"/>
    </xf>
    <xf numFmtId="0" fontId="14" fillId="25" borderId="5" xfId="0" applyFont="1" applyFill="1" applyBorder="1" applyAlignment="1">
      <alignment horizontal="centerContinuous" vertical="center"/>
    </xf>
    <xf numFmtId="0" fontId="14" fillId="26" borderId="4" xfId="0" applyFont="1" applyFill="1" applyBorder="1" applyAlignment="1">
      <alignment horizontal="centerContinuous" vertical="center"/>
    </xf>
    <xf numFmtId="0" fontId="14" fillId="26" borderId="5" xfId="0" applyFont="1" applyFill="1" applyBorder="1" applyAlignment="1">
      <alignment horizontal="centerContinuous" vertical="center"/>
    </xf>
    <xf numFmtId="0" fontId="2" fillId="25" borderId="15" xfId="0" applyFont="1" applyFill="1" applyBorder="1" applyAlignment="1">
      <alignment horizontal="center" vertical="center" wrapText="1"/>
    </xf>
    <xf numFmtId="0" fontId="2" fillId="26" borderId="8" xfId="0" applyFont="1" applyFill="1" applyBorder="1" applyAlignment="1">
      <alignment horizontal="centerContinuous" vertical="center"/>
    </xf>
    <xf numFmtId="0" fontId="2" fillId="26" borderId="9" xfId="0" applyFont="1" applyFill="1" applyBorder="1" applyAlignment="1">
      <alignment horizontal="centerContinuous" vertical="center"/>
    </xf>
    <xf numFmtId="0" fontId="2" fillId="20" borderId="7" xfId="0" applyFont="1" applyFill="1" applyBorder="1" applyAlignment="1">
      <alignment horizontal="centerContinuous" vertical="center" wrapText="1"/>
    </xf>
    <xf numFmtId="0" fontId="2" fillId="20" borderId="9" xfId="0" applyFont="1" applyFill="1" applyBorder="1" applyAlignment="1">
      <alignment horizontal="centerContinuous" vertical="center"/>
    </xf>
    <xf numFmtId="0" fontId="2" fillId="27" borderId="7" xfId="0" applyFont="1" applyFill="1" applyBorder="1" applyAlignment="1">
      <alignment horizontal="centerContinuous" vertical="center"/>
    </xf>
    <xf numFmtId="0" fontId="2" fillId="27" borderId="8" xfId="0" applyFont="1" applyFill="1" applyBorder="1" applyAlignment="1">
      <alignment horizontal="centerContinuous" vertical="center"/>
    </xf>
    <xf numFmtId="0" fontId="2" fillId="27" borderId="9" xfId="0" applyFont="1" applyFill="1" applyBorder="1" applyAlignment="1">
      <alignment horizontal="centerContinuous" vertical="center"/>
    </xf>
    <xf numFmtId="0" fontId="2" fillId="20" borderId="4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0" fontId="2" fillId="27" borderId="4" xfId="0" applyFont="1" applyFill="1" applyBorder="1" applyAlignment="1">
      <alignment horizontal="center" vertical="center" wrapText="1"/>
    </xf>
    <xf numFmtId="0" fontId="2" fillId="27" borderId="5" xfId="0" applyFont="1" applyFill="1" applyBorder="1" applyAlignment="1">
      <alignment horizontal="center" vertical="center" wrapText="1"/>
    </xf>
    <xf numFmtId="0" fontId="2" fillId="27" borderId="6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/>
    </xf>
    <xf numFmtId="0" fontId="15" fillId="23" borderId="4" xfId="0" applyFont="1" applyFill="1" applyBorder="1" applyAlignment="1">
      <alignment horizontal="center" vertical="center"/>
    </xf>
    <xf numFmtId="0" fontId="15" fillId="23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28" borderId="4" xfId="0" applyFont="1" applyFill="1" applyBorder="1" applyAlignment="1">
      <alignment horizontal="center" vertical="center" wrapText="1"/>
    </xf>
    <xf numFmtId="0" fontId="2" fillId="28" borderId="5" xfId="0" applyFont="1" applyFill="1" applyBorder="1" applyAlignment="1">
      <alignment horizontal="center" vertical="center" wrapText="1"/>
    </xf>
    <xf numFmtId="0" fontId="2" fillId="28" borderId="6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centerContinuous" vertical="center" wrapText="1"/>
    </xf>
    <xf numFmtId="0" fontId="14" fillId="28" borderId="10" xfId="0" applyFont="1" applyFill="1" applyBorder="1" applyAlignment="1">
      <alignment horizontal="centerContinuous" vertical="center"/>
    </xf>
    <xf numFmtId="0" fontId="14" fillId="28" borderId="11" xfId="0" applyFont="1" applyFill="1" applyBorder="1" applyAlignment="1">
      <alignment horizontal="centerContinuous" vertical="center"/>
    </xf>
    <xf numFmtId="0" fontId="14" fillId="28" borderId="12" xfId="0" applyFont="1" applyFill="1" applyBorder="1" applyAlignment="1">
      <alignment horizontal="centerContinuous" vertical="center"/>
    </xf>
    <xf numFmtId="0" fontId="20" fillId="29" borderId="0" xfId="39" applyFont="1" applyFill="1" applyAlignment="1">
      <alignment vertical="center"/>
    </xf>
    <xf numFmtId="0" fontId="21" fillId="29" borderId="0" xfId="39" applyFont="1" applyFill="1" applyAlignment="1">
      <alignment vertical="center"/>
    </xf>
    <xf numFmtId="0" fontId="21" fillId="29" borderId="0" xfId="39" applyFont="1" applyFill="1" applyAlignment="1">
      <alignment horizontal="left" vertical="center"/>
    </xf>
    <xf numFmtId="2" fontId="21" fillId="29" borderId="0" xfId="39" applyNumberFormat="1" applyFont="1" applyFill="1" applyAlignment="1">
      <alignment vertical="center"/>
    </xf>
    <xf numFmtId="0" fontId="23" fillId="29" borderId="0" xfId="39" applyFont="1" applyFill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4" fillId="29" borderId="0" xfId="39" applyFont="1" applyFill="1" applyAlignment="1">
      <alignment horizontal="center" vertical="center"/>
    </xf>
    <xf numFmtId="0" fontId="22" fillId="29" borderId="0" xfId="39" applyFont="1" applyFill="1" applyAlignment="1">
      <alignment horizontal="left" vertical="center"/>
    </xf>
    <xf numFmtId="0" fontId="26" fillId="31" borderId="0" xfId="0" applyFont="1" applyFill="1" applyAlignment="1">
      <alignment horizontal="right" vertical="center"/>
    </xf>
    <xf numFmtId="0" fontId="22" fillId="29" borderId="0" xfId="39" applyFont="1" applyFill="1" applyAlignment="1">
      <alignment horizontal="right" vertical="center"/>
    </xf>
    <xf numFmtId="0" fontId="22" fillId="29" borderId="0" xfId="39" applyFont="1" applyFill="1" applyAlignment="1">
      <alignment vertical="center"/>
    </xf>
    <xf numFmtId="0" fontId="21" fillId="29" borderId="0" xfId="39" applyFont="1" applyFill="1" applyAlignment="1">
      <alignment horizontal="center" vertical="center"/>
    </xf>
    <xf numFmtId="0" fontId="22" fillId="29" borderId="15" xfId="39" applyFont="1" applyFill="1" applyBorder="1" applyAlignment="1">
      <alignment horizontal="center" vertical="center"/>
    </xf>
    <xf numFmtId="172" fontId="21" fillId="29" borderId="13" xfId="39" applyNumberFormat="1" applyFont="1" applyFill="1" applyBorder="1" applyAlignment="1">
      <alignment horizontal="center" vertical="center"/>
    </xf>
    <xf numFmtId="0" fontId="27" fillId="33" borderId="15" xfId="39" applyFont="1" applyFill="1" applyBorder="1" applyAlignment="1">
      <alignment horizontal="center" vertical="center"/>
    </xf>
    <xf numFmtId="0" fontId="27" fillId="33" borderId="0" xfId="39" applyFont="1" applyFill="1" applyAlignment="1">
      <alignment horizontal="center" vertical="center" wrapText="1"/>
    </xf>
    <xf numFmtId="0" fontId="22" fillId="29" borderId="7" xfId="39" applyFont="1" applyFill="1" applyBorder="1" applyAlignment="1">
      <alignment horizontal="centerContinuous" vertical="center" wrapText="1"/>
    </xf>
    <xf numFmtId="0" fontId="22" fillId="29" borderId="17" xfId="39" applyFont="1" applyFill="1" applyBorder="1" applyAlignment="1">
      <alignment horizontal="center" vertical="center"/>
    </xf>
    <xf numFmtId="0" fontId="22" fillId="29" borderId="19" xfId="39" applyFont="1" applyFill="1" applyBorder="1" applyAlignment="1">
      <alignment horizontal="centerContinuous" vertical="center" wrapText="1"/>
    </xf>
    <xf numFmtId="0" fontId="22" fillId="29" borderId="22" xfId="39" applyFont="1" applyFill="1" applyBorder="1" applyAlignment="1">
      <alignment horizontal="center" vertical="center"/>
    </xf>
    <xf numFmtId="0" fontId="22" fillId="29" borderId="17" xfId="39" applyFont="1" applyFill="1" applyBorder="1" applyAlignment="1">
      <alignment horizontal="center" vertical="center" wrapText="1"/>
    </xf>
    <xf numFmtId="0" fontId="22" fillId="29" borderId="20" xfId="39" applyFont="1" applyFill="1" applyBorder="1" applyAlignment="1">
      <alignment horizontal="center" vertical="center" wrapText="1"/>
    </xf>
    <xf numFmtId="169" fontId="25" fillId="29" borderId="32" xfId="39" applyNumberFormat="1" applyFont="1" applyFill="1" applyBorder="1" applyAlignment="1">
      <alignment horizontal="right" vertical="center"/>
    </xf>
    <xf numFmtId="169" fontId="25" fillId="29" borderId="19" xfId="39" applyNumberFormat="1" applyFont="1" applyFill="1" applyBorder="1" applyAlignment="1">
      <alignment horizontal="right" vertical="center"/>
    </xf>
    <xf numFmtId="169" fontId="25" fillId="29" borderId="38" xfId="39" applyNumberFormat="1" applyFont="1" applyFill="1" applyBorder="1" applyAlignment="1">
      <alignment horizontal="right" vertical="center"/>
    </xf>
    <xf numFmtId="0" fontId="22" fillId="34" borderId="39" xfId="39" applyFont="1" applyFill="1" applyBorder="1" applyAlignment="1">
      <alignment horizontal="centerContinuous" vertical="center"/>
    </xf>
    <xf numFmtId="0" fontId="22" fillId="34" borderId="40" xfId="39" applyFont="1" applyFill="1" applyBorder="1" applyAlignment="1">
      <alignment horizontal="centerContinuous" vertical="center"/>
    </xf>
    <xf numFmtId="0" fontId="22" fillId="34" borderId="41" xfId="39" applyFont="1" applyFill="1" applyBorder="1" applyAlignment="1">
      <alignment horizontal="centerContinuous" vertical="center"/>
    </xf>
    <xf numFmtId="0" fontId="22" fillId="29" borderId="44" xfId="39" applyFont="1" applyFill="1" applyBorder="1" applyAlignment="1">
      <alignment horizontal="centerContinuous" vertical="center" wrapText="1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69" fontId="25" fillId="29" borderId="46" xfId="39" applyNumberFormat="1" applyFont="1" applyFill="1" applyBorder="1" applyAlignment="1">
      <alignment horizontal="right" vertical="center"/>
    </xf>
    <xf numFmtId="169" fontId="25" fillId="29" borderId="47" xfId="39" applyNumberFormat="1" applyFont="1" applyFill="1" applyBorder="1" applyAlignment="1">
      <alignment horizontal="right" vertical="center"/>
    </xf>
    <xf numFmtId="169" fontId="25" fillId="29" borderId="48" xfId="39" applyNumberFormat="1" applyFont="1" applyFill="1" applyBorder="1" applyAlignment="1">
      <alignment horizontal="right" vertical="center"/>
    </xf>
    <xf numFmtId="0" fontId="22" fillId="34" borderId="49" xfId="39" applyFont="1" applyFill="1" applyBorder="1" applyAlignment="1">
      <alignment horizontal="centerContinuous" vertical="center" wrapText="1"/>
    </xf>
    <xf numFmtId="0" fontId="22" fillId="29" borderId="46" xfId="39" applyFont="1" applyFill="1" applyBorder="1" applyAlignment="1">
      <alignment vertical="center"/>
    </xf>
    <xf numFmtId="171" fontId="21" fillId="29" borderId="23" xfId="39" applyNumberFormat="1" applyFont="1" applyFill="1" applyBorder="1" applyAlignment="1">
      <alignment horizontal="center" vertical="center"/>
    </xf>
    <xf numFmtId="171" fontId="21" fillId="29" borderId="13" xfId="39" applyNumberFormat="1" applyFont="1" applyFill="1" applyBorder="1" applyAlignment="1">
      <alignment horizontal="center" vertical="center"/>
    </xf>
    <xf numFmtId="0" fontId="22" fillId="29" borderId="51" xfId="39" applyFont="1" applyFill="1" applyBorder="1" applyAlignment="1">
      <alignment horizontal="center" vertical="center" wrapText="1"/>
    </xf>
    <xf numFmtId="0" fontId="22" fillId="29" borderId="52" xfId="39" applyFont="1" applyFill="1" applyBorder="1" applyAlignment="1">
      <alignment horizontal="center" vertical="center" wrapText="1"/>
    </xf>
    <xf numFmtId="0" fontId="21" fillId="29" borderId="26" xfId="39" applyFont="1" applyFill="1" applyBorder="1" applyAlignment="1">
      <alignment vertical="center"/>
    </xf>
    <xf numFmtId="0" fontId="21" fillId="29" borderId="31" xfId="39" applyFont="1" applyFill="1" applyBorder="1" applyAlignment="1">
      <alignment vertical="center"/>
    </xf>
    <xf numFmtId="0" fontId="21" fillId="31" borderId="26" xfId="39" applyFont="1" applyFill="1" applyBorder="1" applyAlignment="1">
      <alignment vertical="center" wrapText="1"/>
    </xf>
    <xf numFmtId="0" fontId="21" fillId="31" borderId="31" xfId="39" applyFont="1" applyFill="1" applyBorder="1" applyAlignment="1">
      <alignment vertical="center" wrapText="1"/>
    </xf>
    <xf numFmtId="0" fontId="15" fillId="22" borderId="11" xfId="0" applyFont="1" applyFill="1" applyBorder="1" applyAlignment="1">
      <alignment horizontal="center" vertical="center"/>
    </xf>
    <xf numFmtId="0" fontId="27" fillId="32" borderId="50" xfId="39" applyFont="1" applyFill="1" applyBorder="1" applyAlignment="1">
      <alignment horizontal="center" vertical="center" wrapText="1"/>
    </xf>
    <xf numFmtId="0" fontId="27" fillId="33" borderId="18" xfId="39" applyFont="1" applyFill="1" applyBorder="1" applyAlignment="1">
      <alignment horizontal="center" vertical="center" wrapText="1"/>
    </xf>
    <xf numFmtId="0" fontId="22" fillId="3" borderId="24" xfId="39" applyFont="1" applyFill="1" applyBorder="1" applyAlignment="1">
      <alignment horizontal="center" vertical="center" wrapText="1"/>
    </xf>
    <xf numFmtId="0" fontId="22" fillId="29" borderId="54" xfId="39" applyFont="1" applyFill="1" applyBorder="1" applyAlignment="1">
      <alignment horizontal="centerContinuous" vertical="center" wrapText="1"/>
    </xf>
    <xf numFmtId="0" fontId="22" fillId="29" borderId="38" xfId="39" applyFont="1" applyFill="1" applyBorder="1" applyAlignment="1">
      <alignment horizontal="center" vertical="center" wrapText="1"/>
    </xf>
    <xf numFmtId="0" fontId="22" fillId="29" borderId="29" xfId="39" applyFont="1" applyFill="1" applyBorder="1" applyAlignment="1">
      <alignment horizontal="center" vertical="center" wrapText="1"/>
    </xf>
    <xf numFmtId="0" fontId="22" fillId="29" borderId="45" xfId="39" applyFont="1" applyFill="1" applyBorder="1" applyAlignment="1">
      <alignment horizontal="center" vertical="center" wrapText="1"/>
    </xf>
    <xf numFmtId="0" fontId="22" fillId="29" borderId="27" xfId="39" applyFont="1" applyFill="1" applyBorder="1" applyAlignment="1">
      <alignment horizontal="center" vertical="center"/>
    </xf>
    <xf numFmtId="0" fontId="22" fillId="29" borderId="31" xfId="39" applyFont="1" applyFill="1" applyBorder="1" applyAlignment="1">
      <alignment horizontal="center" vertical="center"/>
    </xf>
    <xf numFmtId="172" fontId="21" fillId="29" borderId="55" xfId="39" applyNumberFormat="1" applyFont="1" applyFill="1" applyBorder="1" applyAlignment="1">
      <alignment horizontal="center" vertical="center"/>
    </xf>
    <xf numFmtId="0" fontId="22" fillId="29" borderId="56" xfId="39" applyFont="1" applyFill="1" applyBorder="1" applyAlignment="1">
      <alignment horizontal="centerContinuous" vertical="center" wrapText="1"/>
    </xf>
    <xf numFmtId="0" fontId="22" fillId="29" borderId="25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Continuous" vertical="center" wrapText="1"/>
    </xf>
    <xf numFmtId="0" fontId="22" fillId="29" borderId="44" xfId="39" applyFont="1" applyFill="1" applyBorder="1" applyAlignment="1">
      <alignment horizontal="center" vertical="center"/>
    </xf>
    <xf numFmtId="0" fontId="22" fillId="31" borderId="21" xfId="0" applyFont="1" applyFill="1" applyBorder="1" applyAlignment="1">
      <alignment horizontal="center" vertical="center"/>
    </xf>
    <xf numFmtId="0" fontId="22" fillId="31" borderId="27" xfId="39" applyFont="1" applyFill="1" applyBorder="1" applyAlignment="1">
      <alignment horizontal="centerContinuous" vertical="center" wrapText="1"/>
    </xf>
    <xf numFmtId="0" fontId="22" fillId="31" borderId="31" xfId="39" applyFont="1" applyFill="1" applyBorder="1" applyAlignment="1">
      <alignment horizontal="center" vertical="center"/>
    </xf>
    <xf numFmtId="0" fontId="22" fillId="29" borderId="42" xfId="39" applyFont="1" applyFill="1" applyBorder="1" applyAlignment="1">
      <alignment horizontal="center" vertical="center" wrapText="1"/>
    </xf>
    <xf numFmtId="0" fontId="22" fillId="29" borderId="16" xfId="39" applyFont="1" applyFill="1" applyBorder="1" applyAlignment="1">
      <alignment horizontal="center" vertical="center" wrapText="1"/>
    </xf>
    <xf numFmtId="0" fontId="22" fillId="29" borderId="43" xfId="39" applyFont="1" applyFill="1" applyBorder="1" applyAlignment="1">
      <alignment horizontal="center" vertical="center" wrapText="1"/>
    </xf>
    <xf numFmtId="0" fontId="22" fillId="31" borderId="27" xfId="39" applyFont="1" applyFill="1" applyBorder="1" applyAlignment="1">
      <alignment horizontal="center" vertical="center"/>
    </xf>
    <xf numFmtId="0" fontId="22" fillId="31" borderId="30" xfId="39" applyFont="1" applyFill="1" applyBorder="1" applyAlignment="1">
      <alignment horizontal="center" vertical="center"/>
    </xf>
    <xf numFmtId="0" fontId="22" fillId="31" borderId="9" xfId="0" applyFont="1" applyFill="1" applyBorder="1" applyAlignment="1">
      <alignment horizontal="center" vertical="center"/>
    </xf>
    <xf numFmtId="0" fontId="22" fillId="31" borderId="26" xfId="0" applyFont="1" applyFill="1" applyBorder="1" applyAlignment="1">
      <alignment horizontal="center" vertical="center"/>
    </xf>
    <xf numFmtId="49" fontId="31" fillId="31" borderId="0" xfId="0" applyNumberFormat="1" applyFont="1" applyFill="1" applyAlignment="1">
      <alignment vertical="center"/>
    </xf>
    <xf numFmtId="0" fontId="21" fillId="31" borderId="0" xfId="39" applyFont="1" applyFill="1" applyAlignment="1">
      <alignment vertical="center"/>
    </xf>
    <xf numFmtId="0" fontId="21" fillId="31" borderId="0" xfId="39" applyFont="1" applyFill="1" applyAlignment="1">
      <alignment horizontal="left" vertical="center"/>
    </xf>
    <xf numFmtId="0" fontId="22" fillId="31" borderId="0" xfId="39" applyFont="1" applyFill="1" applyAlignment="1">
      <alignment horizontal="left" vertical="center"/>
    </xf>
    <xf numFmtId="0" fontId="2" fillId="22" borderId="11" xfId="0" applyFont="1" applyFill="1" applyBorder="1" applyAlignment="1">
      <alignment horizontal="center" vertical="center" wrapText="1"/>
    </xf>
    <xf numFmtId="0" fontId="2" fillId="22" borderId="12" xfId="0" applyFont="1" applyFill="1" applyBorder="1" applyAlignment="1">
      <alignment horizontal="center" vertical="center" wrapText="1"/>
    </xf>
    <xf numFmtId="3" fontId="33" fillId="19" borderId="5" xfId="0" applyNumberFormat="1" applyFont="1" applyFill="1" applyBorder="1" applyAlignment="1" applyProtection="1">
      <alignment horizontal="center" vertical="center"/>
      <protection hidden="1"/>
    </xf>
    <xf numFmtId="3" fontId="33" fillId="24" borderId="5" xfId="0" applyNumberFormat="1" applyFont="1" applyFill="1" applyBorder="1" applyAlignment="1" applyProtection="1">
      <alignment horizontal="center" vertical="center" wrapText="1"/>
      <protection hidden="1"/>
    </xf>
    <xf numFmtId="0" fontId="35" fillId="23" borderId="5" xfId="0" applyFont="1" applyFill="1" applyBorder="1" applyAlignment="1">
      <alignment horizontal="center" vertical="center"/>
    </xf>
    <xf numFmtId="0" fontId="35" fillId="26" borderId="0" xfId="0" applyFont="1" applyFill="1" applyAlignment="1">
      <alignment horizontal="centerContinuous" vertical="center"/>
    </xf>
    <xf numFmtId="0" fontId="2" fillId="21" borderId="17" xfId="0" applyFont="1" applyFill="1" applyBorder="1" applyAlignment="1">
      <alignment horizontal="center" vertical="center" wrapText="1"/>
    </xf>
    <xf numFmtId="0" fontId="35" fillId="25" borderId="16" xfId="0" applyFont="1" applyFill="1" applyBorder="1" applyAlignment="1">
      <alignment horizontal="center" vertical="center"/>
    </xf>
    <xf numFmtId="0" fontId="35" fillId="26" borderId="4" xfId="0" applyFont="1" applyFill="1" applyBorder="1" applyAlignment="1">
      <alignment horizontal="center" vertical="center" wrapText="1"/>
    </xf>
    <xf numFmtId="0" fontId="35" fillId="26" borderId="5" xfId="0" applyFont="1" applyFill="1" applyBorder="1" applyAlignment="1">
      <alignment horizontal="center" vertical="center" wrapText="1"/>
    </xf>
    <xf numFmtId="0" fontId="35" fillId="26" borderId="6" xfId="0" applyFont="1" applyFill="1" applyBorder="1" applyAlignment="1">
      <alignment horizontal="center" vertical="center" wrapText="1"/>
    </xf>
    <xf numFmtId="0" fontId="35" fillId="21" borderId="16" xfId="0" applyFont="1" applyFill="1" applyBorder="1" applyAlignment="1">
      <alignment horizontal="center" vertical="center"/>
    </xf>
    <xf numFmtId="3" fontId="33" fillId="0" borderId="15" xfId="0" applyNumberFormat="1" applyFont="1" applyBorder="1" applyAlignment="1" applyProtection="1">
      <alignment horizontal="center" vertical="center"/>
      <protection hidden="1"/>
    </xf>
    <xf numFmtId="0" fontId="39" fillId="0" borderId="15" xfId="0" applyFont="1" applyBorder="1" applyAlignment="1">
      <alignment horizontal="center" vertical="center"/>
    </xf>
    <xf numFmtId="0" fontId="37" fillId="31" borderId="9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4" fillId="19" borderId="8" xfId="0" applyFont="1" applyFill="1" applyBorder="1" applyAlignment="1">
      <alignment horizontal="centerContinuous" vertical="center"/>
    </xf>
    <xf numFmtId="0" fontId="22" fillId="29" borderId="7" xfId="39" applyFont="1" applyFill="1" applyBorder="1" applyAlignment="1">
      <alignment horizontal="center" vertical="center"/>
    </xf>
    <xf numFmtId="0" fontId="22" fillId="29" borderId="14" xfId="39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14" fillId="26" borderId="6" xfId="0" applyFont="1" applyFill="1" applyBorder="1" applyAlignment="1">
      <alignment horizontal="centerContinuous" vertical="center"/>
    </xf>
    <xf numFmtId="172" fontId="21" fillId="29" borderId="36" xfId="39" applyNumberFormat="1" applyFont="1" applyFill="1" applyBorder="1" applyAlignment="1">
      <alignment horizontal="center" vertical="center"/>
    </xf>
    <xf numFmtId="172" fontId="21" fillId="29" borderId="35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0" fontId="21" fillId="29" borderId="47" xfId="39" applyFont="1" applyFill="1" applyBorder="1" applyAlignment="1">
      <alignment horizontal="right" vertical="center"/>
    </xf>
    <xf numFmtId="0" fontId="21" fillId="29" borderId="48" xfId="39" applyFont="1" applyFill="1" applyBorder="1" applyAlignment="1">
      <alignment horizontal="right" vertical="center"/>
    </xf>
    <xf numFmtId="0" fontId="22" fillId="29" borderId="0" xfId="39" applyFont="1" applyFill="1" applyAlignment="1">
      <alignment horizontal="centerContinuous" vertical="center" wrapText="1"/>
    </xf>
    <xf numFmtId="0" fontId="22" fillId="29" borderId="13" xfId="39" applyFont="1" applyFill="1" applyBorder="1" applyAlignment="1">
      <alignment horizontal="centerContinuous" vertical="center" wrapText="1"/>
    </xf>
    <xf numFmtId="0" fontId="22" fillId="29" borderId="10" xfId="39" applyFont="1" applyFill="1" applyBorder="1" applyAlignment="1">
      <alignment horizontal="centerContinuous" vertical="center" wrapText="1"/>
    </xf>
    <xf numFmtId="0" fontId="22" fillId="29" borderId="12" xfId="39" applyFont="1" applyFill="1" applyBorder="1" applyAlignment="1">
      <alignment horizontal="centerContinuous" vertical="center" wrapText="1"/>
    </xf>
    <xf numFmtId="172" fontId="21" fillId="29" borderId="30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horizontal="center" vertical="center"/>
    </xf>
    <xf numFmtId="172" fontId="21" fillId="29" borderId="29" xfId="39" applyNumberFormat="1" applyFont="1" applyFill="1" applyBorder="1" applyAlignment="1">
      <alignment horizontal="center" vertical="center"/>
    </xf>
    <xf numFmtId="3" fontId="33" fillId="19" borderId="4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5" xfId="0" applyNumberFormat="1" applyFont="1" applyFill="1" applyBorder="1" applyAlignment="1" applyProtection="1">
      <alignment horizontal="center" vertical="center" wrapText="1"/>
      <protection hidden="1"/>
    </xf>
    <xf numFmtId="3" fontId="33" fillId="19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2" fillId="35" borderId="5" xfId="0" applyFont="1" applyFill="1" applyBorder="1" applyAlignment="1">
      <alignment horizontal="center" vertical="center" wrapText="1"/>
    </xf>
    <xf numFmtId="0" fontId="14" fillId="19" borderId="4" xfId="0" applyFont="1" applyFill="1" applyBorder="1" applyAlignment="1">
      <alignment horizontal="centerContinuous" vertical="center" wrapText="1"/>
    </xf>
    <xf numFmtId="0" fontId="2" fillId="35" borderId="4" xfId="0" applyFont="1" applyFill="1" applyBorder="1" applyAlignment="1">
      <alignment horizontal="center" vertical="center" wrapText="1"/>
    </xf>
    <xf numFmtId="0" fontId="21" fillId="31" borderId="32" xfId="39" applyFont="1" applyFill="1" applyBorder="1" applyAlignment="1">
      <alignment vertical="center"/>
    </xf>
    <xf numFmtId="0" fontId="21" fillId="31" borderId="34" xfId="39" applyFont="1" applyFill="1" applyBorder="1" applyAlignment="1">
      <alignment vertical="center"/>
    </xf>
    <xf numFmtId="0" fontId="21" fillId="31" borderId="35" xfId="39" applyFont="1" applyFill="1" applyBorder="1" applyAlignment="1">
      <alignment horizontal="left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2" fillId="36" borderId="53" xfId="39" applyFont="1" applyFill="1" applyBorder="1" applyAlignment="1">
      <alignment horizontal="center" vertical="center"/>
    </xf>
    <xf numFmtId="171" fontId="21" fillId="36" borderId="26" xfId="39" applyNumberFormat="1" applyFont="1" applyFill="1" applyBorder="1" applyAlignment="1">
      <alignment horizontal="center" vertical="center"/>
    </xf>
    <xf numFmtId="172" fontId="21" fillId="36" borderId="20" xfId="39" applyNumberFormat="1" applyFont="1" applyFill="1" applyBorder="1" applyAlignment="1">
      <alignment horizontal="center" vertical="center"/>
    </xf>
    <xf numFmtId="0" fontId="21" fillId="36" borderId="37" xfId="39" applyFont="1" applyFill="1" applyBorder="1" applyAlignment="1">
      <alignment vertical="center"/>
    </xf>
    <xf numFmtId="171" fontId="21" fillId="36" borderId="31" xfId="39" applyNumberFormat="1" applyFont="1" applyFill="1" applyBorder="1" applyAlignment="1">
      <alignment horizontal="center" vertical="center"/>
    </xf>
    <xf numFmtId="0" fontId="22" fillId="37" borderId="53" xfId="39" applyFont="1" applyFill="1" applyBorder="1" applyAlignment="1">
      <alignment horizontal="center" vertical="center"/>
    </xf>
    <xf numFmtId="171" fontId="21" fillId="37" borderId="26" xfId="39" applyNumberFormat="1" applyFont="1" applyFill="1" applyBorder="1" applyAlignment="1">
      <alignment horizontal="center" vertical="center"/>
    </xf>
    <xf numFmtId="172" fontId="21" fillId="37" borderId="20" xfId="39" applyNumberFormat="1" applyFont="1" applyFill="1" applyBorder="1" applyAlignment="1">
      <alignment horizontal="center" vertical="center"/>
    </xf>
    <xf numFmtId="0" fontId="21" fillId="37" borderId="37" xfId="39" applyFont="1" applyFill="1" applyBorder="1" applyAlignment="1">
      <alignment vertical="center"/>
    </xf>
    <xf numFmtId="171" fontId="21" fillId="37" borderId="31" xfId="39" applyNumberFormat="1" applyFont="1" applyFill="1" applyBorder="1" applyAlignment="1">
      <alignment horizontal="center" vertical="center"/>
    </xf>
    <xf numFmtId="3" fontId="33" fillId="31" borderId="44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15" xfId="0" applyNumberFormat="1" applyFont="1" applyFill="1" applyBorder="1" applyAlignment="1" applyProtection="1">
      <alignment horizontal="center" vertical="center" wrapText="1"/>
      <protection hidden="1"/>
    </xf>
    <xf numFmtId="3" fontId="33" fillId="31" borderId="9" xfId="0" applyNumberFormat="1" applyFont="1" applyFill="1" applyBorder="1" applyAlignment="1" applyProtection="1">
      <alignment horizontal="center" vertical="center" wrapText="1"/>
      <protection hidden="1"/>
    </xf>
    <xf numFmtId="0" fontId="22" fillId="31" borderId="19" xfId="39" applyFont="1" applyFill="1" applyBorder="1" applyAlignment="1">
      <alignment horizontal="center" vertical="center"/>
    </xf>
    <xf numFmtId="0" fontId="22" fillId="31" borderId="17" xfId="39" applyFont="1" applyFill="1" applyBorder="1" applyAlignment="1">
      <alignment horizontal="center" vertical="center"/>
    </xf>
    <xf numFmtId="0" fontId="22" fillId="31" borderId="13" xfId="39" applyFont="1" applyFill="1" applyBorder="1" applyAlignment="1">
      <alignment horizontal="center" vertical="center"/>
    </xf>
    <xf numFmtId="170" fontId="21" fillId="29" borderId="0" xfId="39" applyNumberFormat="1" applyFont="1" applyFill="1" applyAlignment="1">
      <alignment vertical="center"/>
    </xf>
    <xf numFmtId="0" fontId="22" fillId="19" borderId="31" xfId="39" applyFont="1" applyFill="1" applyBorder="1" applyAlignment="1">
      <alignment horizontal="center" vertical="center"/>
    </xf>
    <xf numFmtId="0" fontId="22" fillId="19" borderId="0" xfId="39" applyFont="1" applyFill="1" applyAlignment="1">
      <alignment horizontal="center" vertical="center" wrapText="1"/>
    </xf>
    <xf numFmtId="0" fontId="43" fillId="29" borderId="0" xfId="39" applyFont="1" applyFill="1" applyAlignment="1">
      <alignment vertical="center"/>
    </xf>
    <xf numFmtId="0" fontId="46" fillId="0" borderId="0" xfId="0" applyFont="1" applyAlignment="1">
      <alignment vertical="center"/>
    </xf>
    <xf numFmtId="4" fontId="21" fillId="29" borderId="0" xfId="39" applyNumberFormat="1" applyFont="1" applyFill="1" applyAlignment="1">
      <alignment vertical="center"/>
    </xf>
    <xf numFmtId="170" fontId="47" fillId="29" borderId="0" xfId="39" applyNumberFormat="1" applyFont="1" applyFill="1" applyAlignment="1">
      <alignment vertical="center"/>
    </xf>
    <xf numFmtId="0" fontId="43" fillId="29" borderId="0" xfId="39" applyFont="1" applyFill="1" applyAlignment="1">
      <alignment horizontal="left" vertical="center" wrapText="1"/>
    </xf>
    <xf numFmtId="0" fontId="43" fillId="29" borderId="0" xfId="39" applyFont="1" applyFill="1" applyAlignment="1">
      <alignment horizontal="left" wrapText="1"/>
    </xf>
    <xf numFmtId="0" fontId="22" fillId="29" borderId="4" xfId="39" applyFont="1" applyFill="1" applyBorder="1" applyAlignment="1">
      <alignment horizontal="center" vertical="center" wrapText="1"/>
    </xf>
    <xf numFmtId="0" fontId="22" fillId="31" borderId="0" xfId="0" applyFont="1" applyFill="1" applyAlignment="1">
      <alignment horizontal="center" vertical="center"/>
    </xf>
    <xf numFmtId="0" fontId="22" fillId="31" borderId="29" xfId="39" applyFont="1" applyFill="1" applyBorder="1" applyAlignment="1">
      <alignment horizontal="center" vertical="center"/>
    </xf>
    <xf numFmtId="172" fontId="21" fillId="29" borderId="60" xfId="39" applyNumberFormat="1" applyFont="1" applyFill="1" applyBorder="1" applyAlignment="1">
      <alignment horizontal="center" vertical="center"/>
    </xf>
    <xf numFmtId="172" fontId="21" fillId="29" borderId="14" xfId="39" applyNumberFormat="1" applyFont="1" applyFill="1" applyBorder="1" applyAlignment="1">
      <alignment horizontal="center" vertical="center"/>
    </xf>
    <xf numFmtId="172" fontId="21" fillId="29" borderId="61" xfId="39" applyNumberFormat="1" applyFont="1" applyFill="1" applyBorder="1" applyAlignment="1">
      <alignment horizontal="center" vertical="center"/>
    </xf>
    <xf numFmtId="172" fontId="21" fillId="29" borderId="0" xfId="39" applyNumberFormat="1" applyFont="1" applyFill="1" applyAlignment="1">
      <alignment vertical="center"/>
    </xf>
    <xf numFmtId="0" fontId="39" fillId="38" borderId="15" xfId="0" applyFont="1" applyFill="1" applyBorder="1" applyAlignment="1">
      <alignment horizontal="center" vertical="center"/>
    </xf>
    <xf numFmtId="43" fontId="47" fillId="29" borderId="0" xfId="1" applyFont="1" applyFill="1" applyAlignment="1" applyProtection="1">
      <alignment vertical="center"/>
    </xf>
    <xf numFmtId="165" fontId="16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center" vertical="center"/>
    </xf>
    <xf numFmtId="0" fontId="22" fillId="0" borderId="0" xfId="39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3" fontId="15" fillId="19" borderId="5" xfId="0" applyNumberFormat="1" applyFont="1" applyFill="1" applyBorder="1" applyAlignment="1" applyProtection="1">
      <alignment horizontal="center" vertical="center"/>
      <protection hidden="1"/>
    </xf>
    <xf numFmtId="164" fontId="48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0" fontId="22" fillId="34" borderId="0" xfId="39" applyFont="1" applyFill="1" applyAlignment="1">
      <alignment horizontal="center" vertical="center" wrapText="1"/>
    </xf>
    <xf numFmtId="0" fontId="22" fillId="29" borderId="0" xfId="39" applyFont="1" applyFill="1" applyAlignment="1">
      <alignment horizontal="center" vertical="center" wrapText="1"/>
    </xf>
    <xf numFmtId="0" fontId="22" fillId="31" borderId="0" xfId="39" applyFont="1" applyFill="1" applyAlignment="1">
      <alignment horizontal="center" vertical="center"/>
    </xf>
    <xf numFmtId="14" fontId="45" fillId="35" borderId="59" xfId="0" applyNumberFormat="1" applyFont="1" applyFill="1" applyBorder="1" applyAlignment="1">
      <alignment horizontal="center" vertical="center" wrapText="1"/>
    </xf>
    <xf numFmtId="0" fontId="47" fillId="29" borderId="0" xfId="39" applyFont="1" applyFill="1" applyAlignment="1">
      <alignment vertical="center"/>
    </xf>
    <xf numFmtId="173" fontId="21" fillId="29" borderId="0" xfId="1" applyNumberFormat="1" applyFont="1" applyFill="1" applyAlignment="1">
      <alignment vertical="center"/>
    </xf>
    <xf numFmtId="0" fontId="43" fillId="29" borderId="16" xfId="39" applyFont="1" applyFill="1" applyBorder="1" applyAlignment="1">
      <alignment horizontal="left" vertical="center" wrapText="1"/>
    </xf>
    <xf numFmtId="0" fontId="43" fillId="0" borderId="0" xfId="39" applyFont="1" applyAlignment="1">
      <alignment horizontal="left" wrapText="1"/>
    </xf>
    <xf numFmtId="171" fontId="21" fillId="31" borderId="32" xfId="39" applyNumberFormat="1" applyFont="1" applyFill="1" applyBorder="1" applyAlignment="1">
      <alignment horizontal="center" vertical="center"/>
    </xf>
    <xf numFmtId="0" fontId="0" fillId="31" borderId="19" xfId="0" applyFill="1" applyBorder="1" applyAlignment="1">
      <alignment horizontal="center" vertical="center"/>
    </xf>
    <xf numFmtId="0" fontId="0" fillId="31" borderId="38" xfId="0" applyFill="1" applyBorder="1" applyAlignment="1">
      <alignment horizontal="center" vertical="center"/>
    </xf>
    <xf numFmtId="171" fontId="21" fillId="31" borderId="34" xfId="39" applyNumberFormat="1" applyFont="1" applyFill="1" applyBorder="1" applyAlignment="1">
      <alignment horizontal="center" vertical="center"/>
    </xf>
    <xf numFmtId="171" fontId="21" fillId="31" borderId="17" xfId="39" applyNumberFormat="1" applyFont="1" applyFill="1" applyBorder="1" applyAlignment="1">
      <alignment horizontal="center" vertical="center"/>
    </xf>
    <xf numFmtId="171" fontId="21" fillId="31" borderId="28" xfId="39" applyNumberFormat="1" applyFont="1" applyFill="1" applyBorder="1" applyAlignment="1">
      <alignment horizontal="center" vertical="center"/>
    </xf>
    <xf numFmtId="0" fontId="24" fillId="30" borderId="39" xfId="39" applyFont="1" applyFill="1" applyBorder="1" applyAlignment="1">
      <alignment horizontal="center" vertical="center"/>
    </xf>
    <xf numFmtId="0" fontId="24" fillId="30" borderId="40" xfId="39" applyFont="1" applyFill="1" applyBorder="1" applyAlignment="1">
      <alignment horizontal="center" vertical="center"/>
    </xf>
    <xf numFmtId="0" fontId="24" fillId="30" borderId="41" xfId="39" applyFont="1" applyFill="1" applyBorder="1" applyAlignment="1">
      <alignment horizontal="center" vertical="center"/>
    </xf>
    <xf numFmtId="172" fontId="21" fillId="29" borderId="23" xfId="39" applyNumberFormat="1" applyFont="1" applyFill="1" applyBorder="1" applyAlignment="1">
      <alignment horizontal="center" vertical="center"/>
    </xf>
    <xf numFmtId="171" fontId="21" fillId="31" borderId="23" xfId="39" applyNumberFormat="1" applyFont="1" applyFill="1" applyBorder="1" applyAlignment="1">
      <alignment horizontal="center" vertical="center"/>
    </xf>
    <xf numFmtId="171" fontId="21" fillId="31" borderId="27" xfId="39" applyNumberFormat="1" applyFont="1" applyFill="1" applyBorder="1" applyAlignment="1">
      <alignment horizontal="center" vertical="center"/>
    </xf>
    <xf numFmtId="0" fontId="0" fillId="31" borderId="17" xfId="0" applyFill="1" applyBorder="1" applyAlignment="1">
      <alignment horizontal="center" vertical="center"/>
    </xf>
    <xf numFmtId="0" fontId="0" fillId="31" borderId="28" xfId="0" applyFill="1" applyBorder="1" applyAlignment="1">
      <alignment horizontal="center" vertical="center"/>
    </xf>
    <xf numFmtId="171" fontId="21" fillId="31" borderId="36" xfId="39" applyNumberFormat="1" applyFont="1" applyFill="1" applyBorder="1" applyAlignment="1">
      <alignment horizontal="center" vertical="center"/>
    </xf>
    <xf numFmtId="0" fontId="0" fillId="31" borderId="13" xfId="0" applyFill="1" applyBorder="1" applyAlignment="1">
      <alignment horizontal="center" vertical="center"/>
    </xf>
    <xf numFmtId="0" fontId="0" fillId="31" borderId="30" xfId="0" applyFill="1" applyBorder="1" applyAlignment="1">
      <alignment horizontal="center" vertical="center"/>
    </xf>
    <xf numFmtId="0" fontId="26" fillId="19" borderId="4" xfId="0" applyFont="1" applyFill="1" applyBorder="1" applyAlignment="1" applyProtection="1">
      <alignment horizontal="center" vertical="center"/>
      <protection locked="0"/>
    </xf>
    <xf numFmtId="0" fontId="26" fillId="19" borderId="6" xfId="0" applyFont="1" applyFill="1" applyBorder="1" applyAlignment="1" applyProtection="1">
      <alignment horizontal="center" vertical="center"/>
      <protection locked="0"/>
    </xf>
    <xf numFmtId="168" fontId="26" fillId="31" borderId="0" xfId="1" applyNumberFormat="1" applyFont="1" applyFill="1" applyBorder="1" applyAlignment="1" applyProtection="1">
      <alignment horizontal="center" vertical="center"/>
    </xf>
    <xf numFmtId="0" fontId="22" fillId="19" borderId="4" xfId="39" applyFont="1" applyFill="1" applyBorder="1" applyAlignment="1" applyProtection="1">
      <alignment horizontal="center" vertical="center"/>
      <protection locked="0"/>
    </xf>
    <xf numFmtId="0" fontId="22" fillId="19" borderId="6" xfId="39" applyFont="1" applyFill="1" applyBorder="1" applyAlignment="1" applyProtection="1">
      <alignment horizontal="center" vertical="center"/>
      <protection locked="0"/>
    </xf>
    <xf numFmtId="171" fontId="21" fillId="29" borderId="33" xfId="39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1" fontId="21" fillId="29" borderId="36" xfId="39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2" fontId="21" fillId="29" borderId="37" xfId="39" applyNumberFormat="1" applyFont="1" applyFill="1" applyBorder="1" applyAlignment="1">
      <alignment horizontal="center" vertical="center"/>
    </xf>
    <xf numFmtId="172" fontId="0" fillId="0" borderId="26" xfId="0" applyNumberFormat="1" applyBorder="1" applyAlignment="1">
      <alignment horizontal="center" vertical="center"/>
    </xf>
    <xf numFmtId="172" fontId="0" fillId="0" borderId="31" xfId="0" applyNumberFormat="1" applyBorder="1" applyAlignment="1">
      <alignment horizontal="center" vertical="center"/>
    </xf>
    <xf numFmtId="172" fontId="21" fillId="29" borderId="33" xfId="39" applyNumberFormat="1" applyFont="1" applyFill="1" applyBorder="1" applyAlignment="1">
      <alignment horizontal="center" vertical="center"/>
    </xf>
    <xf numFmtId="172" fontId="0" fillId="0" borderId="23" xfId="0" applyNumberFormat="1" applyBorder="1" applyAlignment="1">
      <alignment horizontal="center" vertical="center"/>
    </xf>
    <xf numFmtId="172" fontId="0" fillId="0" borderId="27" xfId="0" applyNumberFormat="1" applyBorder="1" applyAlignment="1">
      <alignment horizontal="center" vertical="center"/>
    </xf>
    <xf numFmtId="0" fontId="24" fillId="32" borderId="39" xfId="39" applyFont="1" applyFill="1" applyBorder="1" applyAlignment="1">
      <alignment horizontal="center" vertical="center"/>
    </xf>
    <xf numFmtId="0" fontId="24" fillId="32" borderId="40" xfId="39" applyFont="1" applyFill="1" applyBorder="1" applyAlignment="1">
      <alignment horizontal="center" vertical="center"/>
    </xf>
    <xf numFmtId="0" fontId="24" fillId="32" borderId="41" xfId="39" applyFont="1" applyFill="1" applyBorder="1" applyAlignment="1">
      <alignment horizontal="center" vertical="center"/>
    </xf>
    <xf numFmtId="0" fontId="22" fillId="0" borderId="0" xfId="39" applyFont="1" applyAlignment="1" applyProtection="1">
      <alignment horizontal="center" vertical="center"/>
      <protection locked="0"/>
    </xf>
    <xf numFmtId="172" fontId="21" fillId="29" borderId="55" xfId="39" applyNumberFormat="1" applyFont="1" applyFill="1" applyBorder="1" applyAlignment="1">
      <alignment horizontal="center" vertical="center"/>
    </xf>
    <xf numFmtId="172" fontId="21" fillId="29" borderId="20" xfId="39" applyNumberFormat="1" applyFont="1" applyFill="1" applyBorder="1" applyAlignment="1">
      <alignment horizontal="center" vertical="center"/>
    </xf>
    <xf numFmtId="172" fontId="21" fillId="29" borderId="45" xfId="39" applyNumberFormat="1" applyFont="1" applyFill="1" applyBorder="1" applyAlignment="1">
      <alignment horizontal="center" vertical="center"/>
    </xf>
    <xf numFmtId="172" fontId="21" fillId="29" borderId="34" xfId="39" applyNumberFormat="1" applyFont="1" applyFill="1" applyBorder="1" applyAlignment="1">
      <alignment horizontal="center" vertical="center"/>
    </xf>
    <xf numFmtId="172" fontId="21" fillId="29" borderId="17" xfId="39" applyNumberFormat="1" applyFont="1" applyFill="1" applyBorder="1" applyAlignment="1">
      <alignment horizontal="center" vertical="center"/>
    </xf>
    <xf numFmtId="172" fontId="21" fillId="29" borderId="28" xfId="39" applyNumberFormat="1" applyFont="1" applyFill="1" applyBorder="1" applyAlignment="1">
      <alignment horizontal="center" vertical="center"/>
    </xf>
    <xf numFmtId="171" fontId="21" fillId="29" borderId="34" xfId="39" applyNumberFormat="1" applyFont="1" applyFill="1" applyBorder="1" applyAlignment="1">
      <alignment horizontal="center" vertical="center"/>
    </xf>
    <xf numFmtId="171" fontId="21" fillId="29" borderId="17" xfId="39" applyNumberFormat="1" applyFont="1" applyFill="1" applyBorder="1" applyAlignment="1">
      <alignment horizontal="center" vertical="center"/>
    </xf>
    <xf numFmtId="171" fontId="21" fillId="29" borderId="28" xfId="39" applyNumberFormat="1" applyFont="1" applyFill="1" applyBorder="1" applyAlignment="1">
      <alignment horizontal="center" vertical="center"/>
    </xf>
    <xf numFmtId="0" fontId="22" fillId="34" borderId="4" xfId="39" applyFont="1" applyFill="1" applyBorder="1" applyAlignment="1">
      <alignment horizontal="center" vertical="center"/>
    </xf>
    <xf numFmtId="0" fontId="22" fillId="34" borderId="5" xfId="39" applyFont="1" applyFill="1" applyBorder="1" applyAlignment="1">
      <alignment horizontal="center" vertical="center"/>
    </xf>
    <xf numFmtId="0" fontId="22" fillId="34" borderId="6" xfId="39" applyFont="1" applyFill="1" applyBorder="1" applyAlignment="1">
      <alignment horizontal="center" vertical="center"/>
    </xf>
    <xf numFmtId="0" fontId="22" fillId="34" borderId="39" xfId="39" applyFont="1" applyFill="1" applyBorder="1" applyAlignment="1">
      <alignment horizontal="center" vertical="center" wrapText="1"/>
    </xf>
    <xf numFmtId="0" fontId="22" fillId="34" borderId="40" xfId="39" applyFont="1" applyFill="1" applyBorder="1" applyAlignment="1">
      <alignment horizontal="center" vertical="center" wrapText="1"/>
    </xf>
    <xf numFmtId="0" fontId="22" fillId="34" borderId="41" xfId="39" applyFont="1" applyFill="1" applyBorder="1" applyAlignment="1">
      <alignment horizontal="center" vertical="center" wrapText="1"/>
    </xf>
    <xf numFmtId="0" fontId="22" fillId="29" borderId="57" xfId="39" applyFont="1" applyFill="1" applyBorder="1" applyAlignment="1">
      <alignment horizontal="center" vertical="center" wrapText="1"/>
    </xf>
    <xf numFmtId="0" fontId="22" fillId="29" borderId="58" xfId="39" applyFont="1" applyFill="1" applyBorder="1" applyAlignment="1">
      <alignment horizontal="center" vertical="center" wrapText="1"/>
    </xf>
    <xf numFmtId="0" fontId="22" fillId="34" borderId="57" xfId="39" applyFont="1" applyFill="1" applyBorder="1" applyAlignment="1">
      <alignment horizontal="center" vertical="center"/>
    </xf>
    <xf numFmtId="0" fontId="22" fillId="34" borderId="58" xfId="39" applyFont="1" applyFill="1" applyBorder="1" applyAlignment="1">
      <alignment horizontal="center" vertical="center"/>
    </xf>
    <xf numFmtId="172" fontId="21" fillId="29" borderId="27" xfId="39" applyNumberFormat="1" applyFont="1" applyFill="1" applyBorder="1" applyAlignment="1">
      <alignment horizontal="center" vertical="center"/>
    </xf>
    <xf numFmtId="0" fontId="30" fillId="33" borderId="7" xfId="0" applyFont="1" applyFill="1" applyBorder="1" applyAlignment="1">
      <alignment horizontal="center" vertical="center" wrapText="1"/>
    </xf>
    <xf numFmtId="0" fontId="30" fillId="33" borderId="8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4" fillId="19" borderId="10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24" borderId="7" xfId="0" applyFont="1" applyFill="1" applyBorder="1" applyAlignment="1">
      <alignment horizontal="center" vertical="center"/>
    </xf>
    <xf numFmtId="0" fontId="14" fillId="24" borderId="8" xfId="0" applyFont="1" applyFill="1" applyBorder="1" applyAlignment="1">
      <alignment horizontal="center" vertical="center"/>
    </xf>
    <xf numFmtId="0" fontId="14" fillId="24" borderId="9" xfId="0" applyFont="1" applyFill="1" applyBorder="1" applyAlignment="1">
      <alignment horizontal="center" vertical="center"/>
    </xf>
    <xf numFmtId="0" fontId="14" fillId="24" borderId="10" xfId="0" applyFont="1" applyFill="1" applyBorder="1" applyAlignment="1">
      <alignment horizontal="center" vertical="center"/>
    </xf>
    <xf numFmtId="0" fontId="14" fillId="24" borderId="11" xfId="0" applyFont="1" applyFill="1" applyBorder="1" applyAlignment="1">
      <alignment horizontal="center" vertical="center"/>
    </xf>
    <xf numFmtId="0" fontId="14" fillId="24" borderId="12" xfId="0" applyFont="1" applyFill="1" applyBorder="1" applyAlignment="1">
      <alignment horizontal="center" vertical="center"/>
    </xf>
    <xf numFmtId="0" fontId="2" fillId="23" borderId="14" xfId="0" applyFont="1" applyFill="1" applyBorder="1" applyAlignment="1">
      <alignment horizontal="center" vertical="center" wrapText="1"/>
    </xf>
    <xf numFmtId="0" fontId="0" fillId="23" borderId="14" xfId="0" applyFill="1" applyBorder="1" applyAlignment="1">
      <alignment horizontal="center" vertical="center" wrapText="1"/>
    </xf>
    <xf numFmtId="0" fontId="2" fillId="23" borderId="0" xfId="0" applyFont="1" applyFill="1" applyAlignment="1">
      <alignment horizontal="center" vertical="center" wrapText="1"/>
    </xf>
    <xf numFmtId="0" fontId="0" fillId="23" borderId="0" xfId="0" applyFill="1" applyAlignment="1">
      <alignment horizontal="center" vertical="center" wrapText="1"/>
    </xf>
    <xf numFmtId="0" fontId="14" fillId="20" borderId="7" xfId="0" applyFont="1" applyFill="1" applyBorder="1" applyAlignment="1">
      <alignment horizontal="center" vertical="center"/>
    </xf>
    <xf numFmtId="0" fontId="14" fillId="20" borderId="8" xfId="0" applyFont="1" applyFill="1" applyBorder="1" applyAlignment="1">
      <alignment horizontal="center" vertical="center"/>
    </xf>
    <xf numFmtId="0" fontId="14" fillId="20" borderId="9" xfId="0" applyFont="1" applyFill="1" applyBorder="1" applyAlignment="1">
      <alignment horizontal="center" vertical="center"/>
    </xf>
    <xf numFmtId="0" fontId="14" fillId="20" borderId="10" xfId="0" applyFont="1" applyFill="1" applyBorder="1" applyAlignment="1">
      <alignment horizontal="center" vertical="center"/>
    </xf>
    <xf numFmtId="0" fontId="14" fillId="20" borderId="11" xfId="0" applyFont="1" applyFill="1" applyBorder="1" applyAlignment="1">
      <alignment horizontal="center" vertical="center"/>
    </xf>
    <xf numFmtId="0" fontId="14" fillId="20" borderId="12" xfId="0" applyFont="1" applyFill="1" applyBorder="1" applyAlignment="1">
      <alignment horizontal="center" vertical="center"/>
    </xf>
    <xf numFmtId="0" fontId="14" fillId="21" borderId="15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30" fillId="32" borderId="7" xfId="0" applyFont="1" applyFill="1" applyBorder="1" applyAlignment="1">
      <alignment horizontal="center" vertical="center" wrapText="1"/>
    </xf>
    <xf numFmtId="0" fontId="30" fillId="32" borderId="8" xfId="0" applyFont="1" applyFill="1" applyBorder="1" applyAlignment="1">
      <alignment horizontal="center" vertical="center" wrapText="1"/>
    </xf>
    <xf numFmtId="0" fontId="30" fillId="32" borderId="10" xfId="0" applyFont="1" applyFill="1" applyBorder="1" applyAlignment="1">
      <alignment horizontal="center" vertical="center" wrapText="1"/>
    </xf>
    <xf numFmtId="0" fontId="30" fillId="32" borderId="11" xfId="0" applyFont="1" applyFill="1" applyBorder="1" applyAlignment="1">
      <alignment horizontal="center" vertical="center" wrapText="1"/>
    </xf>
    <xf numFmtId="0" fontId="14" fillId="22" borderId="7" xfId="0" applyFont="1" applyFill="1" applyBorder="1" applyAlignment="1">
      <alignment horizontal="center" vertical="center" wrapText="1"/>
    </xf>
    <xf numFmtId="0" fontId="14" fillId="22" borderId="9" xfId="0" applyFont="1" applyFill="1" applyBorder="1" applyAlignment="1">
      <alignment horizontal="center" vertical="center" wrapText="1"/>
    </xf>
    <xf numFmtId="0" fontId="14" fillId="22" borderId="10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</cellXfs>
  <cellStyles count="40">
    <cellStyle name="%" xfId="2" xr:uid="{00000000-0005-0000-0000-000000000000}"/>
    <cellStyle name="% 2" xfId="34" xr:uid="{00000000-0005-0000-0000-000001000000}"/>
    <cellStyle name="Migliaia" xfId="1" builtinId="3"/>
    <cellStyle name="Migliaia [0] 2" xfId="3" xr:uid="{00000000-0005-0000-0000-000003000000}"/>
    <cellStyle name="Migliaia 2" xfId="4" xr:uid="{00000000-0005-0000-0000-000004000000}"/>
    <cellStyle name="Migliaia 3" xfId="35" xr:uid="{00000000-0005-0000-0000-000005000000}"/>
    <cellStyle name="Normale" xfId="0" builtinId="0"/>
    <cellStyle name="Normale 2" xfId="5" xr:uid="{00000000-0005-0000-0000-000007000000}"/>
    <cellStyle name="Normale 3" xfId="6" xr:uid="{00000000-0005-0000-0000-000008000000}"/>
    <cellStyle name="Normale 4" xfId="36" xr:uid="{00000000-0005-0000-0000-000009000000}"/>
    <cellStyle name="Normale 5" xfId="37" xr:uid="{00000000-0005-0000-0000-00000A000000}"/>
    <cellStyle name="Normale 6" xfId="39" xr:uid="{00000000-0005-0000-0000-00000B000000}"/>
    <cellStyle name="SAPBEXaggData" xfId="7" xr:uid="{00000000-0005-0000-0000-00000C000000}"/>
    <cellStyle name="SAPBEXaggDataEmph" xfId="8" xr:uid="{00000000-0005-0000-0000-00000D000000}"/>
    <cellStyle name="SAPBEXaggItem" xfId="9" xr:uid="{00000000-0005-0000-0000-00000E000000}"/>
    <cellStyle name="SAPBEXchaText" xfId="10" xr:uid="{00000000-0005-0000-0000-00000F000000}"/>
    <cellStyle name="SAPBEXexcBad7" xfId="11" xr:uid="{00000000-0005-0000-0000-000010000000}"/>
    <cellStyle name="SAPBEXexcBad8" xfId="12" xr:uid="{00000000-0005-0000-0000-000011000000}"/>
    <cellStyle name="SAPBEXexcBad9" xfId="13" xr:uid="{00000000-0005-0000-0000-000012000000}"/>
    <cellStyle name="SAPBEXexcCritical4" xfId="14" xr:uid="{00000000-0005-0000-0000-000013000000}"/>
    <cellStyle name="SAPBEXexcCritical5" xfId="15" xr:uid="{00000000-0005-0000-0000-000014000000}"/>
    <cellStyle name="SAPBEXexcCritical6" xfId="16" xr:uid="{00000000-0005-0000-0000-000015000000}"/>
    <cellStyle name="SAPBEXexcGood1" xfId="17" xr:uid="{00000000-0005-0000-0000-000016000000}"/>
    <cellStyle name="SAPBEXexcGood2" xfId="18" xr:uid="{00000000-0005-0000-0000-000017000000}"/>
    <cellStyle name="SAPBEXexcGood3" xfId="19" xr:uid="{00000000-0005-0000-0000-000018000000}"/>
    <cellStyle name="SAPBEXfilterDrill" xfId="20" xr:uid="{00000000-0005-0000-0000-000019000000}"/>
    <cellStyle name="SAPBEXfilterItem" xfId="21" xr:uid="{00000000-0005-0000-0000-00001A000000}"/>
    <cellStyle name="SAPBEXfilterText" xfId="22" xr:uid="{00000000-0005-0000-0000-00001B000000}"/>
    <cellStyle name="SAPBEXformats" xfId="23" xr:uid="{00000000-0005-0000-0000-00001C000000}"/>
    <cellStyle name="SAPBEXheaderItem" xfId="24" xr:uid="{00000000-0005-0000-0000-00001D000000}"/>
    <cellStyle name="SAPBEXheaderText" xfId="25" xr:uid="{00000000-0005-0000-0000-00001E000000}"/>
    <cellStyle name="SAPBEXresData" xfId="26" xr:uid="{00000000-0005-0000-0000-00001F000000}"/>
    <cellStyle name="SAPBEXresDataEmph" xfId="27" xr:uid="{00000000-0005-0000-0000-000020000000}"/>
    <cellStyle name="SAPBEXresItem" xfId="28" xr:uid="{00000000-0005-0000-0000-000021000000}"/>
    <cellStyle name="SAPBEXstdData" xfId="29" xr:uid="{00000000-0005-0000-0000-000022000000}"/>
    <cellStyle name="SAPBEXstdDataEmph" xfId="30" xr:uid="{00000000-0005-0000-0000-000023000000}"/>
    <cellStyle name="SAPBEXstdItem" xfId="31" xr:uid="{00000000-0005-0000-0000-000024000000}"/>
    <cellStyle name="SAPBEXtitle" xfId="32" xr:uid="{00000000-0005-0000-0000-000025000000}"/>
    <cellStyle name="SAPBEXundefined" xfId="33" xr:uid="{00000000-0005-0000-0000-000026000000}"/>
    <cellStyle name="Valuta (0)_tariffe_GAS_20041001_andreolli" xfId="38" xr:uid="{00000000-0005-0000-0000-000027000000}"/>
  </cellStyles>
  <dxfs count="0"/>
  <tableStyles count="0" defaultTableStyle="TableStyleMedium2" defaultPivotStyle="PivotStyleLight16"/>
  <colors>
    <mruColors>
      <color rgb="FFFFFFCC"/>
      <color rgb="FF3366FF"/>
      <color rgb="FFFF9900"/>
      <color rgb="FFFFC6B9"/>
      <color rgb="FFFF86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XFC64"/>
  <sheetViews>
    <sheetView tabSelected="1" zoomScale="115" zoomScaleNormal="115" workbookViewId="0">
      <selection activeCell="B8" sqref="B8:C8"/>
    </sheetView>
  </sheetViews>
  <sheetFormatPr defaultColWidth="9.33203125" defaultRowHeight="0" customHeight="1" zeroHeight="1" x14ac:dyDescent="0.15"/>
  <cols>
    <col min="1" max="1" width="32.83203125" style="44" customWidth="1"/>
    <col min="2" max="4" width="16.83203125" style="44" customWidth="1"/>
    <col min="5" max="5" width="16.83203125" style="45" customWidth="1"/>
    <col min="6" max="11" width="16.83203125" style="44" customWidth="1"/>
    <col min="12" max="12" width="22.33203125" style="44" customWidth="1"/>
    <col min="13" max="13" width="18.5" style="44" customWidth="1"/>
    <col min="14" max="15" width="21.83203125" style="44" customWidth="1"/>
    <col min="16" max="20" width="16.83203125" style="44" customWidth="1"/>
    <col min="21" max="21" width="14.33203125" style="44" bestFit="1" customWidth="1"/>
    <col min="22" max="22" width="25.83203125" style="44" bestFit="1" customWidth="1"/>
    <col min="23" max="23" width="38.5" style="44" customWidth="1"/>
    <col min="24" max="16383" width="9.33203125" style="44" hidden="1" customWidth="1"/>
    <col min="16384" max="16384" width="10.33203125" style="44" hidden="1" customWidth="1"/>
  </cols>
  <sheetData>
    <row r="1" spans="1:18" ht="24.95" customHeight="1" x14ac:dyDescent="0.15">
      <c r="A1" s="43" t="str">
        <f>"Condizioni economiche per i clienti in Servizio di tutela della vulnerabilità in vigore dal "&amp;TEXT(PREZZI!A1,"GG/MM/AAAA")</f>
        <v>Condizioni economiche per i clienti in Servizio di tutela della vulnerabilità in vigore dal 01/1/2026
(provvisorio)</v>
      </c>
    </row>
    <row r="2" spans="1:18" ht="12.6" customHeight="1" x14ac:dyDescent="0.15">
      <c r="A2" s="44" t="s">
        <v>0</v>
      </c>
    </row>
    <row r="3" spans="1:18" ht="12.6" customHeight="1" x14ac:dyDescent="0.15"/>
    <row r="4" spans="1:18" ht="12.6" customHeight="1" x14ac:dyDescent="0.15">
      <c r="A4" s="112" t="s">
        <v>1</v>
      </c>
      <c r="B4" s="113"/>
      <c r="C4" s="113"/>
      <c r="D4" s="113"/>
      <c r="E4" s="11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18" ht="12.6" customHeight="1" x14ac:dyDescent="0.15">
      <c r="A5" s="131" t="s">
        <v>2</v>
      </c>
      <c r="B5" s="115"/>
      <c r="C5" s="113"/>
      <c r="D5" s="113"/>
      <c r="E5" s="114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pans="1:18" ht="12.6" customHeight="1" x14ac:dyDescent="0.15">
      <c r="E6" s="44"/>
      <c r="H6" s="221" t="s">
        <v>3</v>
      </c>
      <c r="I6" s="221"/>
      <c r="J6" s="221"/>
      <c r="K6" s="221"/>
      <c r="L6" s="221"/>
      <c r="M6" s="197"/>
    </row>
    <row r="7" spans="1:18" ht="12.6" customHeight="1" x14ac:dyDescent="0.15">
      <c r="A7" s="47"/>
      <c r="B7" s="193" t="s">
        <v>4</v>
      </c>
      <c r="C7" s="46"/>
      <c r="D7" s="46"/>
      <c r="E7" s="193" t="s">
        <v>5</v>
      </c>
      <c r="H7" s="221"/>
      <c r="I7" s="221"/>
      <c r="J7" s="221"/>
      <c r="K7" s="221"/>
      <c r="L7" s="221"/>
      <c r="M7" s="197"/>
    </row>
    <row r="8" spans="1:18" ht="24.95" customHeight="1" x14ac:dyDescent="0.15">
      <c r="A8" s="48" t="s">
        <v>6</v>
      </c>
      <c r="B8" s="240" t="s">
        <v>112</v>
      </c>
      <c r="C8" s="241"/>
      <c r="D8" s="52" t="s">
        <v>8</v>
      </c>
      <c r="E8" s="243">
        <v>3.8519999999999999E-2</v>
      </c>
      <c r="F8" s="244"/>
      <c r="G8" s="53" t="s">
        <v>9</v>
      </c>
      <c r="H8" s="221"/>
      <c r="I8" s="221"/>
      <c r="J8" s="221"/>
      <c r="K8" s="221"/>
      <c r="L8" s="221"/>
      <c r="M8" s="197"/>
    </row>
    <row r="9" spans="1:18" ht="12.6" customHeight="1" x14ac:dyDescent="0.2">
      <c r="A9" s="50"/>
      <c r="B9" s="49"/>
      <c r="C9" s="49"/>
      <c r="D9" s="49"/>
      <c r="E9" s="49"/>
      <c r="F9" s="49"/>
      <c r="G9" s="49"/>
      <c r="H9" s="222"/>
      <c r="I9" s="222"/>
      <c r="J9" s="222"/>
      <c r="K9" s="222"/>
      <c r="L9" s="222"/>
      <c r="M9" s="198"/>
    </row>
    <row r="10" spans="1:18" ht="12.6" customHeight="1" x14ac:dyDescent="0.2">
      <c r="A10" s="51" t="s">
        <v>10</v>
      </c>
      <c r="B10" s="242" t="str">
        <f>INDEX(CODICI!$A$2:$B$22,MATCH(($B$8),CODICI!$A$2:$A$22,),MATCH($A$10,CODICI!$A$2:$B$2,))</f>
        <v>Sardegna</v>
      </c>
      <c r="C10" s="242"/>
      <c r="D10" s="49"/>
      <c r="E10" s="260"/>
      <c r="F10" s="260"/>
      <c r="G10" s="53"/>
      <c r="H10" s="222"/>
      <c r="I10" s="222"/>
      <c r="J10" s="222"/>
      <c r="K10" s="222"/>
      <c r="L10" s="222"/>
      <c r="M10" s="198"/>
    </row>
    <row r="11" spans="1:18" ht="12.6" customHeight="1" thickBot="1" x14ac:dyDescent="0.2">
      <c r="A11" s="50"/>
      <c r="B11" s="49"/>
      <c r="C11" s="49"/>
      <c r="D11" s="49"/>
      <c r="E11" s="49"/>
      <c r="F11" s="49"/>
      <c r="G11" s="49"/>
    </row>
    <row r="12" spans="1:18" ht="24.95" customHeight="1" x14ac:dyDescent="0.15">
      <c r="A12" s="85"/>
      <c r="B12" s="257" t="s">
        <v>11</v>
      </c>
      <c r="C12" s="258"/>
      <c r="D12" s="259"/>
      <c r="E12" s="229" t="s">
        <v>12</v>
      </c>
      <c r="F12" s="230"/>
      <c r="G12" s="231"/>
    </row>
    <row r="13" spans="1:18" s="54" customFormat="1" ht="24.95" customHeight="1" thickBot="1" x14ac:dyDescent="0.2">
      <c r="A13" s="86"/>
      <c r="B13" s="81" t="s">
        <v>13</v>
      </c>
      <c r="C13" s="82" t="s">
        <v>14</v>
      </c>
      <c r="D13" s="174" t="s">
        <v>15</v>
      </c>
      <c r="E13" s="81" t="s">
        <v>13</v>
      </c>
      <c r="F13" s="82" t="s">
        <v>14</v>
      </c>
      <c r="G13" s="179" t="s">
        <v>15</v>
      </c>
    </row>
    <row r="14" spans="1:18" ht="12.6" customHeight="1" x14ac:dyDescent="0.15">
      <c r="A14" s="78" t="s">
        <v>16</v>
      </c>
      <c r="B14" s="79"/>
      <c r="C14" s="80"/>
      <c r="D14" s="175"/>
      <c r="E14" s="79"/>
      <c r="F14" s="80"/>
      <c r="G14" s="180"/>
      <c r="J14" s="205"/>
    </row>
    <row r="15" spans="1:18" ht="12.6" customHeight="1" x14ac:dyDescent="0.15">
      <c r="A15" s="75" t="s">
        <v>17</v>
      </c>
      <c r="B15" s="232">
        <f>(SUM(PREZZI!CM5:CN5)*E8)+(PREZZI!CE5/100)+SUM(PREZZI!CO5:CR5)</f>
        <v>0.36266389135999999</v>
      </c>
      <c r="C15" s="56">
        <f>INDEX(Prezzi,MATCH(($B$10),PREZZI!$A$4:$A$11,),MATCH(PREZZI!$CV$4,PREZZI!$A$4:$DK$4,))</f>
        <v>0.17115344220000001</v>
      </c>
      <c r="D15" s="176">
        <f>B$15+C15</f>
        <v>0.53381733356000005</v>
      </c>
      <c r="E15" s="232"/>
      <c r="F15" s="56">
        <f>INDEX(Prezzi,MATCH(($B$10),PREZZI!$A$4:$A$11,),MATCH(PREZZI!$DD$4,PREZZI!$A$4:$DK$4,))</f>
        <v>0</v>
      </c>
      <c r="G15" s="181">
        <f>E$15+F15</f>
        <v>0</v>
      </c>
      <c r="I15" s="205"/>
      <c r="J15" s="196"/>
      <c r="K15" s="196"/>
      <c r="L15" s="190"/>
    </row>
    <row r="16" spans="1:18" ht="12.6" customHeight="1" x14ac:dyDescent="0.15">
      <c r="A16" s="75" t="s">
        <v>18</v>
      </c>
      <c r="B16" s="232"/>
      <c r="C16" s="56">
        <f>INDEX(Prezzi,MATCH(($B$10),PREZZI!$A$4:$A$11,),MATCH(PREZZI!$CW$4,PREZZI!$A$4:$DK$4,))</f>
        <v>0.47933244219999999</v>
      </c>
      <c r="D16" s="176">
        <f t="shared" ref="D16:D22" si="0">B$15+C16</f>
        <v>0.84199633356000003</v>
      </c>
      <c r="E16" s="232"/>
      <c r="F16" s="56">
        <f>INDEX(Prezzi,MATCH(($B$10),PREZZI!$A$4:$A$11,),MATCH(PREZZI!$DE$4,PREZZI!$A$4:$DK$4,))</f>
        <v>0</v>
      </c>
      <c r="G16" s="181">
        <f t="shared" ref="G16:G22" si="1">E$15+F16</f>
        <v>0</v>
      </c>
      <c r="I16" s="205"/>
      <c r="J16" s="196"/>
      <c r="K16" s="196"/>
      <c r="L16" s="190"/>
    </row>
    <row r="17" spans="1:23" ht="12.6" customHeight="1" x14ac:dyDescent="0.15">
      <c r="A17" s="75" t="s">
        <v>19</v>
      </c>
      <c r="B17" s="232"/>
      <c r="C17" s="56">
        <f>INDEX(Prezzi,MATCH(($B$10),PREZZI!$A$4:$A$11,),MATCH(PREZZI!$CX$4,PREZZI!$A$4:$DK$4,))</f>
        <v>0.43712444220000002</v>
      </c>
      <c r="D17" s="176">
        <f t="shared" si="0"/>
        <v>0.79978833356000001</v>
      </c>
      <c r="E17" s="232"/>
      <c r="F17" s="56">
        <f>INDEX(Prezzi,MATCH(($B$10),PREZZI!$A$4:$A$11,),MATCH(PREZZI!$DF$4,PREZZI!$A$4:$DK$4,))</f>
        <v>0</v>
      </c>
      <c r="G17" s="181">
        <f t="shared" si="1"/>
        <v>0</v>
      </c>
      <c r="I17" s="205"/>
      <c r="J17" s="196"/>
      <c r="K17" s="196"/>
      <c r="L17" s="190"/>
    </row>
    <row r="18" spans="1:23" ht="12.6" customHeight="1" x14ac:dyDescent="0.15">
      <c r="A18" s="75" t="s">
        <v>20</v>
      </c>
      <c r="B18" s="232"/>
      <c r="C18" s="56">
        <f>INDEX(Prezzi,MATCH(($B$10),PREZZI!$A$4:$A$11,),MATCH(PREZZI!$CY$4,PREZZI!$A$4:$DK$4,))</f>
        <v>0.43252044220000002</v>
      </c>
      <c r="D18" s="176">
        <f t="shared" si="0"/>
        <v>0.79518433355999996</v>
      </c>
      <c r="E18" s="232"/>
      <c r="F18" s="56">
        <f>INDEX(Prezzi,MATCH(($B$10),PREZZI!$A$4:$A$11,),MATCH(PREZZI!$DG$4,PREZZI!$A$4:$DK$4,))</f>
        <v>0</v>
      </c>
      <c r="G18" s="181">
        <f t="shared" si="1"/>
        <v>0</v>
      </c>
      <c r="I18" s="205"/>
      <c r="J18" s="196"/>
      <c r="K18" s="196"/>
      <c r="L18" s="190"/>
    </row>
    <row r="19" spans="1:23" ht="12.6" customHeight="1" x14ac:dyDescent="0.15">
      <c r="A19" s="75" t="s">
        <v>21</v>
      </c>
      <c r="B19" s="232"/>
      <c r="C19" s="56">
        <f>INDEX(Prezzi,MATCH(($B$10),PREZZI!$A$4:$A$11,),MATCH(PREZZI!$CZ$4,PREZZI!$A$4:$DK$4,))</f>
        <v>0.36573944220000004</v>
      </c>
      <c r="D19" s="176">
        <f t="shared" si="0"/>
        <v>0.72840333355999998</v>
      </c>
      <c r="E19" s="232"/>
      <c r="F19" s="56">
        <f>INDEX(Prezzi,MATCH(($B$10),PREZZI!$A$4:$A$11,),MATCH(PREZZI!$DH$4,PREZZI!$A$4:$DK$4,))</f>
        <v>0</v>
      </c>
      <c r="G19" s="181">
        <f t="shared" si="1"/>
        <v>0</v>
      </c>
      <c r="I19" s="205"/>
      <c r="J19" s="196"/>
      <c r="K19" s="196"/>
      <c r="L19" s="190"/>
    </row>
    <row r="20" spans="1:23" ht="12.6" customHeight="1" x14ac:dyDescent="0.15">
      <c r="A20" s="75" t="s">
        <v>22</v>
      </c>
      <c r="B20" s="232"/>
      <c r="C20" s="56">
        <f>INDEX(Prezzi,MATCH(($B$10),PREZZI!$A$4:$A$11,),MATCH(PREZZI!$DA$4,PREZZI!$A$4:$DK$4,))</f>
        <v>0.26820844220000001</v>
      </c>
      <c r="D20" s="176">
        <f t="shared" si="0"/>
        <v>0.63087233355999994</v>
      </c>
      <c r="E20" s="232"/>
      <c r="F20" s="56">
        <f>INDEX(Prezzi,MATCH(($B$10),PREZZI!$A$4:$A$11,),MATCH(PREZZI!$DI$4,PREZZI!$A$4:$DK$4,))</f>
        <v>0</v>
      </c>
      <c r="G20" s="181">
        <f t="shared" si="1"/>
        <v>0</v>
      </c>
      <c r="I20" s="205"/>
      <c r="J20" s="196"/>
      <c r="K20" s="196"/>
      <c r="L20" s="190"/>
    </row>
    <row r="21" spans="1:23" ht="12.6" customHeight="1" x14ac:dyDescent="0.15">
      <c r="A21" s="75" t="s">
        <v>23</v>
      </c>
      <c r="B21" s="232"/>
      <c r="C21" s="56">
        <f>INDEX(Prezzi,MATCH(($B$10),PREZZI!$A$4:$A$11,),MATCH(PREZZI!$DB$4,PREZZI!$A$4:$DK$4,))</f>
        <v>0.18288244219999999</v>
      </c>
      <c r="D21" s="176">
        <f t="shared" si="0"/>
        <v>0.54554633355999993</v>
      </c>
      <c r="E21" s="232"/>
      <c r="F21" s="56">
        <f>INDEX(Prezzi,MATCH(($B$10),PREZZI!$A$4:$A$11,),MATCH(PREZZI!$DJ$4,PREZZI!$A$4:$DK$4,))</f>
        <v>0</v>
      </c>
      <c r="G21" s="181">
        <f t="shared" si="1"/>
        <v>0</v>
      </c>
      <c r="I21" s="205"/>
      <c r="J21" s="196"/>
      <c r="K21" s="196"/>
      <c r="L21" s="190"/>
    </row>
    <row r="22" spans="1:23" ht="12.6" customHeight="1" thickBot="1" x14ac:dyDescent="0.2">
      <c r="A22" s="75" t="s">
        <v>24</v>
      </c>
      <c r="B22" s="232"/>
      <c r="C22" s="56">
        <f>INDEX(Prezzi,MATCH(($B$10),PREZZI!$A$4:$A$11,),MATCH(PREZZI!$DC$4,PREZZI!$A$4:$DK$4,))</f>
        <v>0.15101644219999999</v>
      </c>
      <c r="D22" s="176">
        <f t="shared" si="0"/>
        <v>0.51368033355999998</v>
      </c>
      <c r="E22" s="232"/>
      <c r="F22" s="56">
        <f>INDEX(Prezzi,MATCH(($B$10),PREZZI!$A$4:$A$11,),MATCH(PREZZI!$DK$4,PREZZI!$A$4:$DK$4,))</f>
        <v>0</v>
      </c>
      <c r="G22" s="181">
        <f t="shared" si="1"/>
        <v>0</v>
      </c>
      <c r="I22" s="205"/>
      <c r="J22" s="196"/>
      <c r="K22" s="196"/>
      <c r="L22" s="190"/>
    </row>
    <row r="23" spans="1:23" ht="12.6" customHeight="1" x14ac:dyDescent="0.15">
      <c r="A23" s="78" t="s">
        <v>25</v>
      </c>
      <c r="B23" s="169"/>
      <c r="C23" s="170"/>
      <c r="D23" s="177"/>
      <c r="E23" s="171"/>
      <c r="F23" s="170"/>
      <c r="G23" s="182"/>
      <c r="H23" s="195"/>
      <c r="I23" s="219"/>
    </row>
    <row r="24" spans="1:23" ht="12.6" customHeight="1" x14ac:dyDescent="0.15">
      <c r="A24" s="144" t="s">
        <v>26</v>
      </c>
      <c r="B24" s="233">
        <f>INDEX(Prezzi,MATCH(($B$10),PREZZI!$A$4:$A$11,),MATCH(PREZZI!$CC$4,PREZZI!$A$4:$DK$4,))</f>
        <v>57.43</v>
      </c>
      <c r="C24" s="172">
        <f>INDEX(Prezzi,MATCH(($B$10),PREZZI!$A$4:$A$11,),MATCH(PREZZI!$CS$4,PREZZI!$A$4:$DK$4,))</f>
        <v>74.689999999999827</v>
      </c>
      <c r="D24" s="175">
        <f>B24+C24</f>
        <v>132.11999999999983</v>
      </c>
      <c r="E24" s="233">
        <f>INDEX(Prezzi,MATCH(($B$10),PREZZI!$A$4:$A$11,),MATCH(PREZZI!$CD$4,PREZZI!$A$4:$DK$4,))</f>
        <v>0</v>
      </c>
      <c r="F24" s="172"/>
      <c r="G24" s="180">
        <f>E24+F24</f>
        <v>0</v>
      </c>
      <c r="H24" s="220"/>
      <c r="I24" s="196"/>
      <c r="J24" s="207"/>
      <c r="K24" s="207"/>
    </row>
    <row r="25" spans="1:23" ht="12.6" customHeight="1" x14ac:dyDescent="0.15">
      <c r="A25" s="144" t="s">
        <v>27</v>
      </c>
      <c r="B25" s="233"/>
      <c r="C25" s="172">
        <f>INDEX(Prezzi,MATCH(($B$10),PREZZI!$A$4:$A$11,),MATCH(PREZZI!$CT$4,PREZZI!$A$4:$DK$4,))</f>
        <v>651.17999999999984</v>
      </c>
      <c r="D25" s="175">
        <f>B24+C25</f>
        <v>708.60999999999979</v>
      </c>
      <c r="E25" s="233"/>
      <c r="F25" s="172"/>
      <c r="G25" s="180">
        <f>E24+F25</f>
        <v>0</v>
      </c>
      <c r="H25" s="220"/>
      <c r="I25" s="196"/>
      <c r="J25" s="207"/>
      <c r="K25" s="207"/>
    </row>
    <row r="26" spans="1:23" ht="12.6" customHeight="1" thickBot="1" x14ac:dyDescent="0.2">
      <c r="A26" s="145" t="s">
        <v>28</v>
      </c>
      <c r="B26" s="234"/>
      <c r="C26" s="173">
        <f>INDEX(Prezzi,MATCH(($B$10),PREZZI!$A$4:$A$11,),MATCH(PREZZI!$CU$4,PREZZI!$A$4:$DK$4,))</f>
        <v>1425.7200000000003</v>
      </c>
      <c r="D26" s="178">
        <f>B24+C26</f>
        <v>1483.1500000000003</v>
      </c>
      <c r="E26" s="234"/>
      <c r="F26" s="173"/>
      <c r="G26" s="183">
        <f>E24+F26</f>
        <v>0</v>
      </c>
      <c r="H26" s="220"/>
      <c r="I26" s="196"/>
      <c r="J26" s="207"/>
      <c r="K26" s="207"/>
    </row>
    <row r="27" spans="1:23" ht="12.6" customHeight="1" x14ac:dyDescent="0.15">
      <c r="H27" s="195"/>
      <c r="I27" s="195"/>
      <c r="K27" s="207"/>
    </row>
    <row r="28" spans="1:23" ht="12.6" customHeight="1" x14ac:dyDescent="0.15"/>
    <row r="29" spans="1:23" ht="12.6" customHeight="1" x14ac:dyDescent="0.15"/>
    <row r="30" spans="1:23" ht="12.6" customHeight="1" x14ac:dyDescent="0.15"/>
    <row r="31" spans="1:23" ht="50.1" customHeight="1" x14ac:dyDescent="0.15">
      <c r="B31" s="270" t="s">
        <v>29</v>
      </c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2"/>
    </row>
    <row r="32" spans="1:23" ht="99.95" customHeight="1" x14ac:dyDescent="0.15">
      <c r="A32" s="83"/>
      <c r="B32" s="61" t="s">
        <v>30</v>
      </c>
      <c r="C32" s="146"/>
      <c r="D32" s="146"/>
      <c r="E32" s="146"/>
      <c r="F32" s="146"/>
      <c r="G32" s="146"/>
      <c r="H32" s="146"/>
      <c r="I32" s="146"/>
      <c r="J32" s="146"/>
      <c r="K32" s="147"/>
      <c r="L32" s="63" t="s">
        <v>31</v>
      </c>
      <c r="M32" s="148" t="s">
        <v>32</v>
      </c>
      <c r="N32" s="149"/>
      <c r="O32" s="149"/>
      <c r="P32" s="149"/>
      <c r="Q32" s="135" t="s">
        <v>33</v>
      </c>
      <c r="R32" s="135" t="s">
        <v>34</v>
      </c>
      <c r="S32" s="135" t="s">
        <v>35</v>
      </c>
      <c r="T32" s="135" t="s">
        <v>36</v>
      </c>
      <c r="U32" s="135" t="s">
        <v>37</v>
      </c>
      <c r="V32" s="135" t="s">
        <v>38</v>
      </c>
      <c r="W32" s="136" t="s">
        <v>39</v>
      </c>
    </row>
    <row r="33" spans="1:23" ht="24.95" customHeight="1" x14ac:dyDescent="0.15">
      <c r="B33" s="184" t="s">
        <v>40</v>
      </c>
      <c r="C33" s="185" t="s">
        <v>41</v>
      </c>
      <c r="D33" s="186" t="s">
        <v>42</v>
      </c>
      <c r="E33" s="185" t="s">
        <v>43</v>
      </c>
      <c r="F33" s="185" t="s">
        <v>44</v>
      </c>
      <c r="G33" s="185" t="s">
        <v>45</v>
      </c>
      <c r="H33" s="128" t="s">
        <v>46</v>
      </c>
      <c r="I33" s="129" t="s">
        <v>47</v>
      </c>
      <c r="J33" s="129" t="s">
        <v>48</v>
      </c>
      <c r="K33" s="211" t="s">
        <v>49</v>
      </c>
      <c r="L33" s="128" t="s">
        <v>50</v>
      </c>
      <c r="M33" s="129" t="s">
        <v>51</v>
      </c>
      <c r="N33" s="129" t="s">
        <v>52</v>
      </c>
      <c r="O33" s="129" t="s">
        <v>53</v>
      </c>
      <c r="P33" s="206" t="s">
        <v>54</v>
      </c>
      <c r="Q33" s="129" t="s">
        <v>55</v>
      </c>
      <c r="R33" s="57" t="s">
        <v>56</v>
      </c>
      <c r="S33" s="133" t="s">
        <v>57</v>
      </c>
      <c r="T33" s="55" t="s">
        <v>58</v>
      </c>
      <c r="U33" s="129" t="s">
        <v>59</v>
      </c>
      <c r="V33" s="129" t="s">
        <v>60</v>
      </c>
      <c r="W33" s="137" t="s">
        <v>61</v>
      </c>
    </row>
    <row r="34" spans="1:23" ht="24.95" customHeight="1" thickBot="1" x14ac:dyDescent="0.2">
      <c r="A34" s="84"/>
      <c r="B34" s="187" t="s">
        <v>62</v>
      </c>
      <c r="C34" s="188" t="s">
        <v>62</v>
      </c>
      <c r="D34" s="189" t="s">
        <v>62</v>
      </c>
      <c r="E34" s="188" t="s">
        <v>62</v>
      </c>
      <c r="F34" s="188" t="s">
        <v>62</v>
      </c>
      <c r="G34" s="188" t="s">
        <v>62</v>
      </c>
      <c r="H34" s="60" t="s">
        <v>62</v>
      </c>
      <c r="I34" s="60" t="s">
        <v>62</v>
      </c>
      <c r="J34" s="60" t="s">
        <v>62</v>
      </c>
      <c r="K34" s="60" t="s">
        <v>62</v>
      </c>
      <c r="L34" s="63" t="s">
        <v>63</v>
      </c>
      <c r="M34" s="60" t="s">
        <v>62</v>
      </c>
      <c r="N34" s="63" t="s">
        <v>63</v>
      </c>
      <c r="O34" s="63" t="s">
        <v>63</v>
      </c>
      <c r="P34" s="63" t="s">
        <v>63</v>
      </c>
      <c r="Q34" s="63" t="s">
        <v>63</v>
      </c>
      <c r="R34" s="63" t="s">
        <v>63</v>
      </c>
      <c r="S34" s="134" t="s">
        <v>63</v>
      </c>
      <c r="T34" s="63" t="s">
        <v>63</v>
      </c>
      <c r="U34" s="63" t="s">
        <v>63</v>
      </c>
      <c r="V34" s="63" t="s">
        <v>63</v>
      </c>
      <c r="W34" s="64" t="s">
        <v>63</v>
      </c>
    </row>
    <row r="35" spans="1:23" ht="12.6" customHeight="1" x14ac:dyDescent="0.15">
      <c r="A35" s="65" t="s">
        <v>17</v>
      </c>
      <c r="B35" s="223">
        <f>INDEX(Prezzi,MATCH(($B$10),PREZZI!$A$4:$A$11,),MATCH(PREZZI!$B$4,PREZZI!$A$4:$DK$4,))</f>
        <v>1641.3799999999999</v>
      </c>
      <c r="C35" s="226">
        <f>INDEX(Prezzi,MATCH(($B$10),PREZZI!$A$4:$A$11,),MATCH(PREZZI!$C$4,PREZZI!$A$4:$DK$4,))</f>
        <v>2048.0099999999998</v>
      </c>
      <c r="D35" s="237">
        <f>INDEX(Prezzi,MATCH(($B$10),PREZZI!$A$4:$A$11,),MATCH(PREZZI!$D$4,PREZZI!$A$4:$DK$4,))</f>
        <v>2594.33</v>
      </c>
      <c r="E35" s="226">
        <f>INDEX(Prezzi,MATCH(($B$10),PREZZI!$A$4:$A$11,),MATCH(PREZZI!$E$4,PREZZI!$A$4:$DK$4,))</f>
        <v>28.99</v>
      </c>
      <c r="F35" s="226">
        <f>INDEX(Prezzi,MATCH(($B$10),PREZZI!$A$4:$A$11,),MATCH(PREZZI!$F$4,PREZZI!$A$4:$DK$4,))</f>
        <v>198.85</v>
      </c>
      <c r="G35" s="226">
        <f>INDEX(Prezzi,MATCH(($B$10),PREZZI!$A$4:$A$11,),MATCH(PREZZI!$G$4,PREZZI!$A$4:$DK$4,))</f>
        <v>427.07</v>
      </c>
      <c r="H35" s="267">
        <f>INDEX(Prezzi,MATCH(($B$10),PREZZI!$A$4:$A$11,),MATCH(PREZZI!$H$4,PREZZI!$A$4:$DK$4,))</f>
        <v>2.0099999999999998</v>
      </c>
      <c r="I35" s="267">
        <f>INDEX(Prezzi,MATCH(($B$10),PREZZI!$A$4:$A$11,),MATCH(PREZZI!$I$4,PREZZI!$A$4:$DK$4,))</f>
        <v>0</v>
      </c>
      <c r="J35" s="267">
        <f>INDEX(Prezzi,MATCH(($B$10),PREZZI!$A$4:$A$11,),MATCH(PREZZI!$J$4,PREZZI!$A$4:$DK$4,))</f>
        <v>0</v>
      </c>
      <c r="K35" s="267">
        <f>INDEX(Prezzi,MATCH(($B$10),PREZZI!$A$4:$A$11,),MATCH(PREZZI!$K$4,PREZZI!$A$4:$DK$4,))</f>
        <v>-1576.06</v>
      </c>
      <c r="L35" s="143">
        <f>INDEX(Prezzi,MATCH(($B$10),PREZZI!$A$4:$A$11,),MATCH(PREZZI!$L$4,PREZZI!$A$4:$DK$4,))/100</f>
        <v>0</v>
      </c>
      <c r="M35" s="267">
        <f>INDEX(Prezzi,MATCH(($B$10),PREZZI!$A$4:$A$11,),MATCH(PREZZI!$T$4,PREZZI!$A$4:$DK$4,))</f>
        <v>-21.63</v>
      </c>
      <c r="N35" s="143">
        <f>INDEX(Prezzi,MATCH(($B$10),PREZZI!$A$4:$A$11,),MATCH(PREZZI!$U$4,PREZZI!$A$4:$DK$4,))/100</f>
        <v>0</v>
      </c>
      <c r="O35" s="143">
        <f>INDEX(Prezzi,MATCH(($B$10),PREZZI!$A$4:$A$11,),MATCH(PREZZI!$AC$4,PREZZI!$A$4:$DK$4,))/100</f>
        <v>0</v>
      </c>
      <c r="P35" s="143">
        <f>INDEX(Prezzi,MATCH(($B$10),PREZZI!$A$4:$A$11,),MATCH(PREZZI!$AK$4,PREZZI!$A$4:$DK$4,))/100</f>
        <v>0</v>
      </c>
      <c r="Q35" s="139">
        <f>INDEX(Prezzi,MATCH(($B$10),PREZZI!$A$4:$A$11,),MATCH(PREZZI!$AS$4,PREZZI!$A$4:$DK$4,))/100</f>
        <v>3.4837E-2</v>
      </c>
      <c r="R35" s="139">
        <f>INDEX(Prezzi,MATCH(($B$10),PREZZI!$A$4:$A$11,),MATCH(PREZZI!$BA$4,PREZZI!$A$4:$DK$4,))/100</f>
        <v>3.9069999999999999E-3</v>
      </c>
      <c r="S35" s="140">
        <f>INDEX(Prezzi,MATCH(($B$10),PREZZI!$A$4:$A$11,),MATCH(PREZZI!$BI$4,PREZZI!$A$4:$DK$4,))/100</f>
        <v>2.9416999999999999E-2</v>
      </c>
      <c r="T35" s="143">
        <f>INDEX(Prezzi,MATCH(($B$10),PREZZI!$A$4:$A$11,),MATCH(PREZZI!$BQ$4,PREZZI!$A$4:$DK$4,))/100</f>
        <v>2.7880000000000001E-3</v>
      </c>
      <c r="U35" s="264">
        <f>INDEX(Prezzi,MATCH(($B$10),PREZZI!$A$4:$A$11,),MATCH(PREZZI!$BY$4,PREZZI!$A$4:$DK$4,))/100</f>
        <v>3.8699999999999997E-4</v>
      </c>
      <c r="V35" s="264">
        <f>INDEX(Prezzi,MATCH(($B$10),PREZZI!$A$4:$A$11,),MATCH(PREZZI!$BZ$4,PREZZI!$A$4:$DK$4,))/100</f>
        <v>2.3999999999999997E-5</v>
      </c>
      <c r="W35" s="261">
        <f>INDEX(Prezzi,MATCH(($B$10),PREZZI!$A$4:$A$11,),MATCH(PREZZI!$CA$4,PREZZI!$A$4:$DK$4,))/100</f>
        <v>6.8810000000000008E-3</v>
      </c>
    </row>
    <row r="36" spans="1:23" ht="12.6" customHeight="1" x14ac:dyDescent="0.15">
      <c r="A36" s="66" t="s">
        <v>18</v>
      </c>
      <c r="B36" s="224"/>
      <c r="C36" s="235"/>
      <c r="D36" s="238"/>
      <c r="E36" s="227"/>
      <c r="F36" s="227"/>
      <c r="G36" s="227"/>
      <c r="H36" s="268"/>
      <c r="I36" s="268"/>
      <c r="J36" s="268"/>
      <c r="K36" s="268"/>
      <c r="L36" s="141">
        <f>INDEX(Prezzi,MATCH(($B$10),PREZZI!$A$4:$A$11,),MATCH(PREZZI!$M$4,PREZZI!$A$4:$DK$4,))/100</f>
        <v>0.258579</v>
      </c>
      <c r="M36" s="268"/>
      <c r="N36" s="141">
        <f>INDEX(Prezzi,MATCH(($B$10),PREZZI!$A$4:$A$11,),MATCH(PREZZI!$V$4,PREZZI!$A$4:$DK$4,))/100</f>
        <v>4.9599999999999998E-2</v>
      </c>
      <c r="O36" s="141">
        <f>INDEX(Prezzi,MATCH(($B$10),PREZZI!$A$4:$A$11,),MATCH(PREZZI!$AD$4,PREZZI!$A$4:$DK$4,))/100</f>
        <v>0</v>
      </c>
      <c r="P36" s="141">
        <f>INDEX(Prezzi,MATCH(($B$10),PREZZI!$A$4:$A$11,),MATCH(PREZZI!$AL$4,PREZZI!$A$4:$DK$4,))/100</f>
        <v>0</v>
      </c>
      <c r="Q36" s="56">
        <f>INDEX(Prezzi,MATCH(($B$10),PREZZI!$A$4:$A$11,),MATCH(PREZZI!$AT$4,PREZZI!$A$4:$DK$4,))/100</f>
        <v>3.4837E-2</v>
      </c>
      <c r="R36" s="56">
        <f>INDEX(Prezzi,MATCH(($B$10),PREZZI!$A$4:$A$11,),MATCH(PREZZI!$BB$4,PREZZI!$A$4:$DK$4,))/100</f>
        <v>3.9069999999999999E-3</v>
      </c>
      <c r="S36" s="151">
        <f>INDEX(Prezzi,MATCH(($B$10),PREZZI!$A$4:$A$11,),MATCH(PREZZI!$BJ$4,PREZZI!$A$4:$DK$4,))/100</f>
        <v>2.9416999999999999E-2</v>
      </c>
      <c r="T36" s="141">
        <f>INDEX(Prezzi,MATCH(($B$10),PREZZI!$A$4:$A$11,),MATCH(PREZZI!$BR$4,PREZZI!$A$4:$DK$4,))/100</f>
        <v>2.7880000000000001E-3</v>
      </c>
      <c r="U36" s="265"/>
      <c r="V36" s="265"/>
      <c r="W36" s="262"/>
    </row>
    <row r="37" spans="1:23" ht="12.6" customHeight="1" x14ac:dyDescent="0.15">
      <c r="A37" s="66" t="s">
        <v>19</v>
      </c>
      <c r="B37" s="224"/>
      <c r="C37" s="235"/>
      <c r="D37" s="238"/>
      <c r="E37" s="227"/>
      <c r="F37" s="227"/>
      <c r="G37" s="227"/>
      <c r="H37" s="268"/>
      <c r="I37" s="268"/>
      <c r="J37" s="268"/>
      <c r="K37" s="268"/>
      <c r="L37" s="141">
        <f>INDEX(Prezzi,MATCH(($B$10),PREZZI!$A$4:$A$11,),MATCH(PREZZI!$N$4,PREZZI!$A$4:$DK$4,))/100</f>
        <v>0.23667100000000002</v>
      </c>
      <c r="M37" s="268"/>
      <c r="N37" s="141">
        <f>INDEX(Prezzi,MATCH(($B$10),PREZZI!$A$4:$A$11,),MATCH(PREZZI!$W$4,PREZZI!$A$4:$DK$4,))/100</f>
        <v>2.9300000000000003E-2</v>
      </c>
      <c r="O37" s="141">
        <f>INDEX(Prezzi,MATCH(($B$10),PREZZI!$A$4:$A$11,),MATCH(PREZZI!$AE$4,PREZZI!$A$4:$DK$4,))/100</f>
        <v>0</v>
      </c>
      <c r="P37" s="141">
        <f>INDEX(Prezzi,MATCH(($B$10),PREZZI!$A$4:$A$11,),MATCH(PREZZI!$AM$4,PREZZI!$A$4:$DK$4,))/100</f>
        <v>0</v>
      </c>
      <c r="Q37" s="56">
        <f>INDEX(Prezzi,MATCH(($B$10),PREZZI!$A$4:$A$11,),MATCH(PREZZI!$AU$4,PREZZI!$A$4:$DK$4,))/100</f>
        <v>3.4837E-2</v>
      </c>
      <c r="R37" s="56">
        <f>INDEX(Prezzi,MATCH(($B$10),PREZZI!$A$4:$A$11,),MATCH(PREZZI!$BC$4,PREZZI!$A$4:$DK$4,))/100</f>
        <v>3.9069999999999999E-3</v>
      </c>
      <c r="S37" s="151">
        <f>INDEX(Prezzi,MATCH(($B$10),PREZZI!$A$4:$A$11,),MATCH(PREZZI!$BK$4,PREZZI!$A$4:$DK$4,))/100</f>
        <v>2.9416999999999999E-2</v>
      </c>
      <c r="T37" s="141">
        <f>INDEX(Prezzi,MATCH(($B$10),PREZZI!$A$4:$A$11,),MATCH(PREZZI!$BS$4,PREZZI!$A$4:$DK$4,))/100</f>
        <v>2.7880000000000001E-3</v>
      </c>
      <c r="U37" s="265"/>
      <c r="V37" s="265"/>
      <c r="W37" s="262"/>
    </row>
    <row r="38" spans="1:23" ht="12.6" customHeight="1" x14ac:dyDescent="0.15">
      <c r="A38" s="66" t="s">
        <v>20</v>
      </c>
      <c r="B38" s="224"/>
      <c r="C38" s="235"/>
      <c r="D38" s="238"/>
      <c r="E38" s="227"/>
      <c r="F38" s="227"/>
      <c r="G38" s="227"/>
      <c r="H38" s="268"/>
      <c r="I38" s="268"/>
      <c r="J38" s="268"/>
      <c r="K38" s="268"/>
      <c r="L38" s="141">
        <f>INDEX(Prezzi,MATCH(($B$10),PREZZI!$A$4:$A$11,),MATCH(PREZZI!$O$4,PREZZI!$A$4:$DK$4,))/100</f>
        <v>0.23766699999999999</v>
      </c>
      <c r="M38" s="268"/>
      <c r="N38" s="141">
        <f>INDEX(Prezzi,MATCH(($B$10),PREZZI!$A$4:$A$11,),MATCH(PREZZI!$X$4,PREZZI!$A$4:$DK$4,))/100</f>
        <v>2.3700000000000002E-2</v>
      </c>
      <c r="O38" s="141">
        <f>INDEX(Prezzi,MATCH(($B$10),PREZZI!$A$4:$A$11,),MATCH(PREZZI!$AF$4,PREZZI!$A$4:$DK$4,))/100</f>
        <v>0</v>
      </c>
      <c r="P38" s="141">
        <f>INDEX(Prezzi,MATCH(($B$10),PREZZI!$A$4:$A$11,),MATCH(PREZZI!$AN$4,PREZZI!$A$4:$DK$4,))/100</f>
        <v>0</v>
      </c>
      <c r="Q38" s="56">
        <f>INDEX(Prezzi,MATCH(($B$10),PREZZI!$A$4:$A$11,),MATCH(PREZZI!$AV$4,PREZZI!$A$4:$DK$4,))/100</f>
        <v>3.4837E-2</v>
      </c>
      <c r="R38" s="56">
        <f>INDEX(Prezzi,MATCH(($B$10),PREZZI!$A$4:$A$11,),MATCH(PREZZI!$BD$4,PREZZI!$A$4:$DK$4,))/100</f>
        <v>3.9069999999999999E-3</v>
      </c>
      <c r="S38" s="151">
        <f>INDEX(Prezzi,MATCH(($B$10),PREZZI!$A$4:$A$11,),MATCH(PREZZI!$BL$4,PREZZI!$A$4:$DK$4,))/100</f>
        <v>2.9416999999999999E-2</v>
      </c>
      <c r="T38" s="141">
        <f>INDEX(Prezzi,MATCH(($B$10),PREZZI!$A$4:$A$11,),MATCH(PREZZI!$BT$4,PREZZI!$A$4:$DK$4,))/100</f>
        <v>2.7880000000000001E-3</v>
      </c>
      <c r="U38" s="265"/>
      <c r="V38" s="265"/>
      <c r="W38" s="262"/>
    </row>
    <row r="39" spans="1:23" ht="12.6" customHeight="1" x14ac:dyDescent="0.15">
      <c r="A39" s="66" t="s">
        <v>21</v>
      </c>
      <c r="B39" s="224"/>
      <c r="C39" s="235"/>
      <c r="D39" s="238"/>
      <c r="E39" s="227"/>
      <c r="F39" s="227"/>
      <c r="G39" s="227"/>
      <c r="H39" s="268"/>
      <c r="I39" s="268"/>
      <c r="J39" s="268"/>
      <c r="K39" s="268"/>
      <c r="L39" s="141">
        <f>INDEX(Prezzi,MATCH(($B$10),PREZZI!$A$4:$A$11,),MATCH(PREZZI!$P$4,PREZZI!$A$4:$DK$4,))/100</f>
        <v>0.17758600000000002</v>
      </c>
      <c r="M39" s="268"/>
      <c r="N39" s="141">
        <f>INDEX(Prezzi,MATCH(($B$10),PREZZI!$A$4:$A$11,),MATCH(PREZZI!$Y$4,PREZZI!$A$4:$DK$4,))/100</f>
        <v>1.7000000000000001E-2</v>
      </c>
      <c r="O39" s="141">
        <f>INDEX(Prezzi,MATCH(($B$10),PREZZI!$A$4:$A$11,),MATCH(PREZZI!$AG$4,PREZZI!$A$4:$DK$4,))/100</f>
        <v>0</v>
      </c>
      <c r="P39" s="141">
        <f>INDEX(Prezzi,MATCH(($B$10),PREZZI!$A$4:$A$11,),MATCH(PREZZI!$AO$4,PREZZI!$A$4:$DK$4,))/100</f>
        <v>0</v>
      </c>
      <c r="Q39" s="56">
        <f>INDEX(Prezzi,MATCH(($B$10),PREZZI!$A$4:$A$11,),MATCH(PREZZI!$AW$4,PREZZI!$A$4:$DK$4,))/100</f>
        <v>3.4837E-2</v>
      </c>
      <c r="R39" s="56">
        <f>INDEX(Prezzi,MATCH(($B$10),PREZZI!$A$4:$A$11,),MATCH(PREZZI!$BE$4,PREZZI!$A$4:$DK$4,))/100</f>
        <v>3.9069999999999999E-3</v>
      </c>
      <c r="S39" s="151">
        <f>INDEX(Prezzi,MATCH(($B$10),PREZZI!$A$4:$A$11,),MATCH(PREZZI!$BM$4,PREZZI!$A$4:$DK$4,))/100</f>
        <v>2.9416999999999999E-2</v>
      </c>
      <c r="T39" s="141">
        <f>INDEX(Prezzi,MATCH(($B$10),PREZZI!$A$4:$A$11,),MATCH(PREZZI!$BU$4,PREZZI!$A$4:$DK$4,))/100</f>
        <v>2.7880000000000001E-3</v>
      </c>
      <c r="U39" s="265"/>
      <c r="V39" s="265"/>
      <c r="W39" s="262"/>
    </row>
    <row r="40" spans="1:23" ht="12.6" customHeight="1" x14ac:dyDescent="0.15">
      <c r="A40" s="66" t="s">
        <v>22</v>
      </c>
      <c r="B40" s="224"/>
      <c r="C40" s="235"/>
      <c r="D40" s="238"/>
      <c r="E40" s="227"/>
      <c r="F40" s="227"/>
      <c r="G40" s="227"/>
      <c r="H40" s="268"/>
      <c r="I40" s="268"/>
      <c r="J40" s="268"/>
      <c r="K40" s="268"/>
      <c r="L40" s="141">
        <f>INDEX(Prezzi,MATCH(($B$10),PREZZI!$A$4:$A$11,),MATCH(PREZZI!$Q$4,PREZZI!$A$4:$DK$4,))/100</f>
        <v>8.9954999999999993E-2</v>
      </c>
      <c r="M40" s="268"/>
      <c r="N40" s="141">
        <f>INDEX(Prezzi,MATCH(($B$10),PREZZI!$A$4:$A$11,),MATCH(PREZZI!$Z$4,PREZZI!$A$4:$DK$4,))/100</f>
        <v>7.0999999999999995E-3</v>
      </c>
      <c r="O40" s="141">
        <f>INDEX(Prezzi,MATCH(($B$10),PREZZI!$A$4:$A$11,),MATCH(PREZZI!$AH$4,PREZZI!$A$4:$DK$4,))/100</f>
        <v>0</v>
      </c>
      <c r="P40" s="141">
        <f>INDEX(Prezzi,MATCH(($B$10),PREZZI!$A$4:$A$11,),MATCH(PREZZI!$AP$4,PREZZI!$A$4:$DK$4,))/100</f>
        <v>0</v>
      </c>
      <c r="Q40" s="56">
        <f>INDEX(Prezzi,MATCH(($B$10),PREZZI!$A$4:$A$11,),MATCH(PREZZI!$AX$4,PREZZI!$A$4:$DK$4,))/100</f>
        <v>3.4837E-2</v>
      </c>
      <c r="R40" s="56">
        <f>INDEX(Prezzi,MATCH(($B$10),PREZZI!$A$4:$A$11,),MATCH(PREZZI!$BF$4,PREZZI!$A$4:$DK$4,))/100</f>
        <v>3.9069999999999999E-3</v>
      </c>
      <c r="S40" s="151">
        <f>INDEX(Prezzi,MATCH(($B$10),PREZZI!$A$4:$A$11,),MATCH(PREZZI!$BN$4,PREZZI!$A$4:$DK$4,))/100</f>
        <v>2.9416999999999999E-2</v>
      </c>
      <c r="T40" s="141">
        <f>INDEX(Prezzi,MATCH(($B$10),PREZZI!$A$4:$A$11,),MATCH(PREZZI!$BV$4,PREZZI!$A$4:$DK$4,))/100</f>
        <v>2.7880000000000001E-3</v>
      </c>
      <c r="U40" s="265"/>
      <c r="V40" s="265"/>
      <c r="W40" s="262"/>
    </row>
    <row r="41" spans="1:23" ht="12.6" customHeight="1" x14ac:dyDescent="0.15">
      <c r="A41" s="66" t="s">
        <v>23</v>
      </c>
      <c r="B41" s="224"/>
      <c r="C41" s="235"/>
      <c r="D41" s="238"/>
      <c r="E41" s="227"/>
      <c r="F41" s="227"/>
      <c r="G41" s="227"/>
      <c r="H41" s="268"/>
      <c r="I41" s="268"/>
      <c r="J41" s="268"/>
      <c r="K41" s="268"/>
      <c r="L41" s="141">
        <f>INDEX(Prezzi,MATCH(($B$10),PREZZI!$A$4:$A$11,),MATCH(PREZZI!$R$4,PREZZI!$A$4:$DK$4,))/100</f>
        <v>4.4147999999999993E-2</v>
      </c>
      <c r="M41" s="268"/>
      <c r="N41" s="141">
        <f>INDEX(Prezzi,MATCH(($B$10),PREZZI!$A$4:$A$11,),MATCH(PREZZI!$AA$4,PREZZI!$A$4:$DK$4,))/100</f>
        <v>0</v>
      </c>
      <c r="O41" s="141">
        <f>INDEX(Prezzi,MATCH(($B$10),PREZZI!$A$4:$A$11,),MATCH(PREZZI!$AI$4,PREZZI!$A$4:$DK$4,))/100</f>
        <v>0</v>
      </c>
      <c r="P41" s="141">
        <f>INDEX(Prezzi,MATCH(($B$10),PREZZI!$A$4:$A$11,),MATCH(PREZZI!$AQ$4,PREZZI!$A$4:$DK$4,))/100</f>
        <v>0</v>
      </c>
      <c r="Q41" s="56">
        <f>INDEX(Prezzi,MATCH(($B$10),PREZZI!$A$4:$A$11,),MATCH(PREZZI!$AY$4,PREZZI!$A$4:$DK$4,))/100</f>
        <v>1.7603000000000001E-2</v>
      </c>
      <c r="R41" s="56">
        <f>INDEX(Prezzi,MATCH(($B$10),PREZZI!$A$4:$A$11,),MATCH(PREZZI!$BG$4,PREZZI!$A$4:$DK$4,))/100</f>
        <v>1.8260000000000001E-3</v>
      </c>
      <c r="S41" s="151">
        <f>INDEX(Prezzi,MATCH(($B$10),PREZZI!$A$4:$A$11,),MATCH(PREZZI!$BO$4,PREZZI!$A$4:$DK$4,))/100</f>
        <v>1.5611E-2</v>
      </c>
      <c r="T41" s="141">
        <f>INDEX(Prezzi,MATCH(($B$10),PREZZI!$A$4:$A$11,),MATCH(PREZZI!$BW$4,PREZZI!$A$4:$DK$4,))/100</f>
        <v>1.4089999999999999E-3</v>
      </c>
      <c r="U41" s="265"/>
      <c r="V41" s="265"/>
      <c r="W41" s="262"/>
    </row>
    <row r="42" spans="1:23" ht="12.6" customHeight="1" thickBot="1" x14ac:dyDescent="0.2">
      <c r="A42" s="67" t="s">
        <v>24</v>
      </c>
      <c r="B42" s="225"/>
      <c r="C42" s="236"/>
      <c r="D42" s="239"/>
      <c r="E42" s="228"/>
      <c r="F42" s="228"/>
      <c r="G42" s="228"/>
      <c r="H42" s="269"/>
      <c r="I42" s="269"/>
      <c r="J42" s="269"/>
      <c r="K42" s="269"/>
      <c r="L42" s="142">
        <f>INDEX(Prezzi,MATCH(($B$10),PREZZI!$A$4:$A$11,),MATCH(PREZZI!$S$4,PREZZI!$A$4:$DK$4,))/100</f>
        <v>1.2282E-2</v>
      </c>
      <c r="M42" s="269"/>
      <c r="N42" s="142">
        <f>INDEX(Prezzi,MATCH(($B$10),PREZZI!$A$4:$A$11,),MATCH(PREZZI!$AB$4,PREZZI!$A$4:$DK$4,))/100</f>
        <v>0</v>
      </c>
      <c r="O42" s="142">
        <f>INDEX(Prezzi,MATCH(($B$10),PREZZI!$A$4:$A$11,),MATCH(PREZZI!$AJ$4,PREZZI!$A$4:$DK$4,))/100</f>
        <v>0</v>
      </c>
      <c r="P42" s="142">
        <f>INDEX(Prezzi,MATCH(($B$10),PREZZI!$A$4:$A$11,),MATCH(PREZZI!$AR$4,PREZZI!$A$4:$DK$4,))/100</f>
        <v>0</v>
      </c>
      <c r="Q42" s="150">
        <f>INDEX(Prezzi,MATCH(($B$10),PREZZI!$A$4:$A$11,),MATCH(PREZZI!$AZ$4,PREZZI!$A$4:$DK$4,))/100</f>
        <v>1.7603000000000001E-2</v>
      </c>
      <c r="R42" s="150">
        <f>INDEX(Prezzi,MATCH(($B$10),PREZZI!$A$4:$A$11,),MATCH(PREZZI!$BH$4,PREZZI!$A$4:$DK$4,))/100</f>
        <v>1.8260000000000001E-3</v>
      </c>
      <c r="S42" s="152">
        <f>INDEX(Prezzi,MATCH(($B$10),PREZZI!$A$4:$A$11,),MATCH(PREZZI!$BP$4,PREZZI!$A$4:$DK$4,))/100</f>
        <v>1.5611E-2</v>
      </c>
      <c r="T42" s="142">
        <f>INDEX(Prezzi,MATCH(($B$10),PREZZI!$A$4:$A$11,),MATCH(PREZZI!$BX$4,PREZZI!$A$4:$DK$4,))/100</f>
        <v>1.4089999999999999E-3</v>
      </c>
      <c r="U42" s="266"/>
      <c r="V42" s="266"/>
      <c r="W42" s="263"/>
    </row>
    <row r="43" spans="1:23" ht="12.6" customHeight="1" x14ac:dyDescent="0.15">
      <c r="E43" s="44"/>
      <c r="I43" s="45"/>
    </row>
    <row r="44" spans="1:23" ht="25.5" x14ac:dyDescent="0.15">
      <c r="E44" s="44"/>
      <c r="I44" s="45"/>
      <c r="M44" s="210"/>
      <c r="R44" s="58" t="s">
        <v>64</v>
      </c>
    </row>
    <row r="45" spans="1:23" ht="12.6" customHeight="1" x14ac:dyDescent="0.15"/>
    <row r="46" spans="1:23" ht="12.6" customHeight="1" thickBot="1" x14ac:dyDescent="0.2"/>
    <row r="47" spans="1:23" ht="50.1" customHeight="1" x14ac:dyDescent="0.15">
      <c r="A47" s="83"/>
      <c r="B47" s="68" t="s">
        <v>65</v>
      </c>
      <c r="C47" s="69"/>
      <c r="D47" s="70"/>
      <c r="E47" s="68" t="s">
        <v>66</v>
      </c>
      <c r="F47" s="77" t="s">
        <v>67</v>
      </c>
      <c r="G47" s="70"/>
      <c r="H47" s="70"/>
      <c r="I47" s="70"/>
      <c r="J47" s="273" t="s">
        <v>68</v>
      </c>
      <c r="K47" s="274"/>
      <c r="L47" s="274"/>
      <c r="M47" s="274"/>
      <c r="N47" s="275"/>
      <c r="O47" s="215"/>
    </row>
    <row r="48" spans="1:23" ht="99.95" customHeight="1" x14ac:dyDescent="0.15">
      <c r="A48" s="83"/>
      <c r="B48" s="88" t="s">
        <v>69</v>
      </c>
      <c r="C48" s="89" t="s">
        <v>70</v>
      </c>
      <c r="D48" s="90" t="s">
        <v>71</v>
      </c>
      <c r="E48" s="91" t="s">
        <v>72</v>
      </c>
      <c r="F48" s="100" t="s">
        <v>73</v>
      </c>
      <c r="G48" s="98" t="s">
        <v>74</v>
      </c>
      <c r="H48" s="276" t="s">
        <v>75</v>
      </c>
      <c r="I48" s="277"/>
      <c r="J48" s="105" t="s">
        <v>76</v>
      </c>
      <c r="K48" s="106" t="s">
        <v>77</v>
      </c>
      <c r="L48" s="106" t="s">
        <v>78</v>
      </c>
      <c r="M48" s="199"/>
      <c r="N48" s="107" t="s">
        <v>79</v>
      </c>
      <c r="O48" s="216"/>
    </row>
    <row r="49" spans="1:15" ht="24.95" customHeight="1" x14ac:dyDescent="0.15">
      <c r="A49" s="83"/>
      <c r="B49" s="71" t="s">
        <v>80</v>
      </c>
      <c r="C49" s="59"/>
      <c r="D49" s="62" t="s">
        <v>81</v>
      </c>
      <c r="E49" s="101" t="s">
        <v>82</v>
      </c>
      <c r="F49" s="102" t="s">
        <v>83</v>
      </c>
      <c r="G49" s="99" t="s">
        <v>84</v>
      </c>
      <c r="H49" s="278" t="s">
        <v>67</v>
      </c>
      <c r="I49" s="279"/>
      <c r="J49" s="130" t="s">
        <v>85</v>
      </c>
      <c r="K49" s="129" t="s">
        <v>86</v>
      </c>
      <c r="L49" s="110" t="s">
        <v>87</v>
      </c>
      <c r="M49" s="200"/>
      <c r="N49" s="111" t="s">
        <v>88</v>
      </c>
      <c r="O49" s="200"/>
    </row>
    <row r="50" spans="1:15" ht="24.95" customHeight="1" thickBot="1" x14ac:dyDescent="0.2">
      <c r="A50" s="84"/>
      <c r="B50" s="92" t="s">
        <v>62</v>
      </c>
      <c r="C50" s="93" t="s">
        <v>62</v>
      </c>
      <c r="D50" s="94" t="s">
        <v>63</v>
      </c>
      <c r="E50" s="95" t="s">
        <v>89</v>
      </c>
      <c r="F50" s="103" t="s">
        <v>89</v>
      </c>
      <c r="G50" s="96" t="s">
        <v>89</v>
      </c>
      <c r="H50" s="95" t="s">
        <v>89</v>
      </c>
      <c r="I50" s="191" t="s">
        <v>90</v>
      </c>
      <c r="J50" s="108" t="s">
        <v>63</v>
      </c>
      <c r="K50" s="109" t="s">
        <v>63</v>
      </c>
      <c r="L50" s="109" t="s">
        <v>63</v>
      </c>
      <c r="M50" s="201"/>
      <c r="N50" s="104" t="s">
        <v>63</v>
      </c>
      <c r="O50" s="217"/>
    </row>
    <row r="51" spans="1:15" ht="12.6" customHeight="1" x14ac:dyDescent="0.15">
      <c r="A51" s="74" t="s">
        <v>17</v>
      </c>
      <c r="B51" s="245">
        <f>INDEX(Prezzi,MATCH(($B$10),PREZZI!$A$4:$A$11,),MATCH(PREZZI!$CC$4,PREZZI!$A$4:$DK$4,))</f>
        <v>57.43</v>
      </c>
      <c r="C51" s="248">
        <f>INDEX(Prezzi,MATCH(($B$10),PREZZI!$A$4:$A$11,),MATCH(PREZZI!$CD$4,PREZZI!$A$4:$DK$4,))</f>
        <v>0</v>
      </c>
      <c r="D51" s="97">
        <f>INDEX(Prezzi,MATCH(($B$10),PREZZI!$A$4:$A$11,),MATCH(PREZZI!$CE$4,PREZZI!$A$4:$DK$4,))/100</f>
        <v>7.9459999999999999E-3</v>
      </c>
      <c r="E51" s="254">
        <f>INDEX(Prezzi,MATCH(($B$10),PREZZI!$A$4:$A$11,),MATCH(E49,PREZZI!$A$4:$DK$4,))</f>
        <v>2.5134850000000002</v>
      </c>
      <c r="F51" s="254">
        <f>INDEX(Prezzi,MATCH(($B$10),PREZZI!$A$4:$A$11,),MATCH(F49,PREZZI!$A$4:$DK$4,))</f>
        <v>8.5146669999999993</v>
      </c>
      <c r="G51" s="251">
        <f>INDEX(Prezzi,MATCH(($B$10),PREZZI!$A$4:$A$11,),MATCH(G49,PREZZI!$A$4:$DK$4,))</f>
        <v>0.69400099999999998</v>
      </c>
      <c r="H51" s="254">
        <f>F51+G51</f>
        <v>9.2086679999999994</v>
      </c>
      <c r="I51" s="251">
        <f>H51*E8</f>
        <v>0.35471789135999998</v>
      </c>
      <c r="J51" s="254">
        <f>INDEX(Prezzi,MATCH(($B$10),PREZZI!$A$4:$A$11,),MATCH(J49,PREZZI!$A$4:$DK$4,))</f>
        <v>0</v>
      </c>
      <c r="K51" s="264">
        <f>INDEX(Prezzi,MATCH(($B$10),PREZZI!$A$4:$A$11,),MATCH(K49,PREZZI!$A$4:$DK$4,))</f>
        <v>0</v>
      </c>
      <c r="L51" s="264">
        <f>INDEX(Prezzi,MATCH(($B$10),PREZZI!$A$4:$A$11,),MATCH(L49,PREZZI!$A$4:$DK$4,))</f>
        <v>0</v>
      </c>
      <c r="M51" s="202"/>
      <c r="N51" s="261">
        <f>INDEX(Prezzi,MATCH(($B$10),PREZZI!$A$4:$A$11,),MATCH(N49,PREZZI!$A$4:$DK$4,))</f>
        <v>0</v>
      </c>
      <c r="O51" s="151"/>
    </row>
    <row r="52" spans="1:15" ht="12.6" customHeight="1" x14ac:dyDescent="0.15">
      <c r="A52" s="75" t="s">
        <v>18</v>
      </c>
      <c r="B52" s="246"/>
      <c r="C52" s="249"/>
      <c r="D52" s="72">
        <f>INDEX(Prezzi,MATCH(($B$10),PREZZI!$A$4:$A$11,),MATCH(PREZZI!$CF$4,PREZZI!$A$4:$DK$4,))/100</f>
        <v>7.9459999999999999E-3</v>
      </c>
      <c r="E52" s="255"/>
      <c r="F52" s="255"/>
      <c r="G52" s="252"/>
      <c r="H52" s="255"/>
      <c r="I52" s="252"/>
      <c r="J52" s="232"/>
      <c r="K52" s="265"/>
      <c r="L52" s="265"/>
      <c r="M52" s="203"/>
      <c r="N52" s="262"/>
      <c r="O52" s="151"/>
    </row>
    <row r="53" spans="1:15" ht="12.6" customHeight="1" x14ac:dyDescent="0.15">
      <c r="A53" s="75" t="s">
        <v>19</v>
      </c>
      <c r="B53" s="246"/>
      <c r="C53" s="249"/>
      <c r="D53" s="72">
        <f>INDEX(Prezzi,MATCH(($B$10),PREZZI!$A$4:$A$11,),MATCH(PREZZI!$CG$4,PREZZI!$A$4:$DK$4,))/100</f>
        <v>7.9459999999999999E-3</v>
      </c>
      <c r="E53" s="255"/>
      <c r="F53" s="255"/>
      <c r="G53" s="252"/>
      <c r="H53" s="255"/>
      <c r="I53" s="252"/>
      <c r="J53" s="232"/>
      <c r="K53" s="265"/>
      <c r="L53" s="265"/>
      <c r="M53" s="203"/>
      <c r="N53" s="262"/>
      <c r="O53" s="151"/>
    </row>
    <row r="54" spans="1:15" ht="12.6" customHeight="1" x14ac:dyDescent="0.15">
      <c r="A54" s="75" t="s">
        <v>20</v>
      </c>
      <c r="B54" s="246"/>
      <c r="C54" s="249"/>
      <c r="D54" s="72">
        <f>INDEX(Prezzi,MATCH(($B$10),PREZZI!$A$4:$A$11,),MATCH(PREZZI!$CH$4,PREZZI!$A$4:$DK$4,))/100</f>
        <v>7.9459999999999999E-3</v>
      </c>
      <c r="E54" s="255"/>
      <c r="F54" s="255"/>
      <c r="G54" s="252"/>
      <c r="H54" s="255"/>
      <c r="I54" s="252"/>
      <c r="J54" s="232"/>
      <c r="K54" s="265"/>
      <c r="L54" s="265"/>
      <c r="M54" s="203"/>
      <c r="N54" s="262"/>
      <c r="O54" s="151"/>
    </row>
    <row r="55" spans="1:15" ht="12.6" customHeight="1" x14ac:dyDescent="0.15">
      <c r="A55" s="75" t="s">
        <v>21</v>
      </c>
      <c r="B55" s="246"/>
      <c r="C55" s="249"/>
      <c r="D55" s="72">
        <f>INDEX(Prezzi,MATCH(($B$10),PREZZI!$A$4:$A$11,),MATCH(PREZZI!$CI$4,PREZZI!$A$4:$DK$4,))/100</f>
        <v>7.9459999999999999E-3</v>
      </c>
      <c r="E55" s="255"/>
      <c r="F55" s="255"/>
      <c r="G55" s="252"/>
      <c r="H55" s="255"/>
      <c r="I55" s="252"/>
      <c r="J55" s="232"/>
      <c r="K55" s="265"/>
      <c r="L55" s="265"/>
      <c r="M55" s="203"/>
      <c r="N55" s="262"/>
      <c r="O55" s="151"/>
    </row>
    <row r="56" spans="1:15" ht="12.6" customHeight="1" x14ac:dyDescent="0.15">
      <c r="A56" s="75" t="s">
        <v>22</v>
      </c>
      <c r="B56" s="246"/>
      <c r="C56" s="249"/>
      <c r="D56" s="72">
        <f>INDEX(Prezzi,MATCH(($B$10),PREZZI!$A$4:$A$11,),MATCH(PREZZI!$CJ$4,PREZZI!$A$4:$DK$4,))/100</f>
        <v>7.9459999999999999E-3</v>
      </c>
      <c r="E56" s="255"/>
      <c r="F56" s="255"/>
      <c r="G56" s="252"/>
      <c r="H56" s="255"/>
      <c r="I56" s="252"/>
      <c r="J56" s="232"/>
      <c r="K56" s="265"/>
      <c r="L56" s="265"/>
      <c r="M56" s="203"/>
      <c r="N56" s="262"/>
      <c r="O56" s="151"/>
    </row>
    <row r="57" spans="1:15" ht="12.6" customHeight="1" x14ac:dyDescent="0.15">
      <c r="A57" s="75" t="s">
        <v>23</v>
      </c>
      <c r="B57" s="246"/>
      <c r="C57" s="249"/>
      <c r="D57" s="72">
        <f>INDEX(Prezzi,MATCH(($B$10),PREZZI!$A$4:$A$11,),MATCH(PREZZI!$CK$4,PREZZI!$A$4:$DK$4,))/100</f>
        <v>7.9459999999999999E-3</v>
      </c>
      <c r="E57" s="255"/>
      <c r="F57" s="255"/>
      <c r="G57" s="252"/>
      <c r="H57" s="255"/>
      <c r="I57" s="252"/>
      <c r="J57" s="232"/>
      <c r="K57" s="265"/>
      <c r="L57" s="265"/>
      <c r="M57" s="203"/>
      <c r="N57" s="262"/>
      <c r="O57" s="151"/>
    </row>
    <row r="58" spans="1:15" ht="12.6" customHeight="1" thickBot="1" x14ac:dyDescent="0.2">
      <c r="A58" s="76" t="s">
        <v>24</v>
      </c>
      <c r="B58" s="247"/>
      <c r="C58" s="250"/>
      <c r="D58" s="73">
        <f>INDEX(Prezzi,MATCH(($B$10),PREZZI!$A$4:$A$11,),MATCH(PREZZI!$CL$4,PREZZI!$A$4:$DK$4,))/100</f>
        <v>7.9459999999999999E-3</v>
      </c>
      <c r="E58" s="256"/>
      <c r="F58" s="256"/>
      <c r="G58" s="253"/>
      <c r="H58" s="256"/>
      <c r="I58" s="253"/>
      <c r="J58" s="280"/>
      <c r="K58" s="266"/>
      <c r="L58" s="266"/>
      <c r="M58" s="204"/>
      <c r="N58" s="263"/>
      <c r="O58" s="151"/>
    </row>
    <row r="59" spans="1:15" ht="12.6" customHeight="1" x14ac:dyDescent="0.15"/>
    <row r="60" spans="1:15" ht="12.6" customHeight="1" x14ac:dyDescent="0.15"/>
    <row r="61" spans="1:15" ht="24.95" customHeight="1" x14ac:dyDescent="0.15">
      <c r="I61" s="192" t="s">
        <v>91</v>
      </c>
    </row>
    <row r="62" spans="1:15" ht="12.6" customHeight="1" x14ac:dyDescent="0.15"/>
    <row r="63" spans="1:15" ht="12.6" hidden="1" customHeight="1" x14ac:dyDescent="0.15"/>
    <row r="64" spans="1:15" ht="12.6" hidden="1" customHeight="1" x14ac:dyDescent="0.15"/>
  </sheetData>
  <sheetProtection algorithmName="SHA-512" hashValue="3p4tffEcT5jez8lHkNykbmUVvP3j51Brod18Camr4F0wI3prJvjhtAJEFB6g8Fu35wK/HW8yKQkLvYAdiNvDng==" saltValue="lKpTgU0lu6E20cRsbr9YxQ==" spinCount="100000" sheet="1" selectLockedCells="1"/>
  <protectedRanges>
    <protectedRange sqref="B8:C8 E8:F8" name="Intervallo1"/>
  </protectedRanges>
  <mergeCells count="41">
    <mergeCell ref="N51:N58"/>
    <mergeCell ref="L51:L58"/>
    <mergeCell ref="J47:N47"/>
    <mergeCell ref="H48:I48"/>
    <mergeCell ref="H49:I49"/>
    <mergeCell ref="I51:I58"/>
    <mergeCell ref="K51:K58"/>
    <mergeCell ref="H51:H58"/>
    <mergeCell ref="J51:J58"/>
    <mergeCell ref="B12:D12"/>
    <mergeCell ref="E10:F10"/>
    <mergeCell ref="W35:W42"/>
    <mergeCell ref="V35:V42"/>
    <mergeCell ref="U35:U42"/>
    <mergeCell ref="M35:M42"/>
    <mergeCell ref="H35:H42"/>
    <mergeCell ref="K35:K42"/>
    <mergeCell ref="J35:J42"/>
    <mergeCell ref="I35:I42"/>
    <mergeCell ref="B31:W31"/>
    <mergeCell ref="B51:B58"/>
    <mergeCell ref="C51:C58"/>
    <mergeCell ref="G51:G58"/>
    <mergeCell ref="E51:E58"/>
    <mergeCell ref="F51:F58"/>
    <mergeCell ref="H6:L8"/>
    <mergeCell ref="H9:L10"/>
    <mergeCell ref="B35:B42"/>
    <mergeCell ref="E35:E42"/>
    <mergeCell ref="E12:G12"/>
    <mergeCell ref="B15:B22"/>
    <mergeCell ref="E15:E22"/>
    <mergeCell ref="G35:G42"/>
    <mergeCell ref="B24:B26"/>
    <mergeCell ref="E24:E26"/>
    <mergeCell ref="C35:C42"/>
    <mergeCell ref="D35:D42"/>
    <mergeCell ref="F35:F42"/>
    <mergeCell ref="B8:C8"/>
    <mergeCell ref="B10:C10"/>
    <mergeCell ref="E8:F8"/>
  </mergeCells>
  <dataValidations count="1">
    <dataValidation type="list" allowBlank="1" showInputMessage="1" showErrorMessage="1" sqref="B8:C8" xr:uid="{00000000-0002-0000-0000-000000000000}">
      <formula1>Regione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B112"/>
  <sheetViews>
    <sheetView zoomScale="115" zoomScaleNormal="115" workbookViewId="0">
      <pane ySplit="2" topLeftCell="A3" activePane="bottomLeft" state="frozen"/>
      <selection activeCell="B8" sqref="B8:C8"/>
      <selection pane="bottomLeft" activeCell="B8" sqref="B8:C8"/>
    </sheetView>
  </sheetViews>
  <sheetFormatPr defaultColWidth="0" defaultRowHeight="9.9499999999999993" customHeight="1" zeroHeight="1" outlineLevelRow="1" x14ac:dyDescent="0.15"/>
  <cols>
    <col min="1" max="1" width="20.83203125" style="1" bestFit="1" customWidth="1"/>
    <col min="2" max="2" width="24.6640625" style="1" bestFit="1" customWidth="1"/>
    <col min="3" max="16384" width="8.83203125" style="1" hidden="1"/>
  </cols>
  <sheetData>
    <row r="1" spans="1:2" ht="20.100000000000001" hidden="1" customHeight="1" outlineLevel="1" x14ac:dyDescent="0.15">
      <c r="A1" s="3" t="s">
        <v>92</v>
      </c>
      <c r="B1" s="3"/>
    </row>
    <row r="2" spans="1:2" ht="20.100000000000001" hidden="1" customHeight="1" outlineLevel="1" x14ac:dyDescent="0.15">
      <c r="A2" s="2" t="s">
        <v>6</v>
      </c>
      <c r="B2" s="2" t="s">
        <v>10</v>
      </c>
    </row>
    <row r="3" spans="1:2" ht="9.9499999999999993" hidden="1" customHeight="1" outlineLevel="1" x14ac:dyDescent="0.15">
      <c r="A3" s="1" t="s">
        <v>93</v>
      </c>
      <c r="B3" s="4" t="s">
        <v>94</v>
      </c>
    </row>
    <row r="4" spans="1:2" ht="9.9499999999999993" hidden="1" customHeight="1" outlineLevel="1" x14ac:dyDescent="0.15">
      <c r="A4" s="1" t="s">
        <v>95</v>
      </c>
      <c r="B4" s="4" t="s">
        <v>94</v>
      </c>
    </row>
    <row r="5" spans="1:2" ht="9.9499999999999993" hidden="1" customHeight="1" outlineLevel="1" x14ac:dyDescent="0.15">
      <c r="A5" s="1" t="s">
        <v>96</v>
      </c>
      <c r="B5" s="4" t="s">
        <v>97</v>
      </c>
    </row>
    <row r="6" spans="1:2" ht="9.9499999999999993" hidden="1" customHeight="1" outlineLevel="1" x14ac:dyDescent="0.15">
      <c r="A6" s="1" t="s">
        <v>98</v>
      </c>
      <c r="B6" s="4" t="s">
        <v>99</v>
      </c>
    </row>
    <row r="7" spans="1:2" ht="9.9499999999999993" hidden="1" customHeight="1" outlineLevel="1" x14ac:dyDescent="0.15">
      <c r="A7" s="1" t="s">
        <v>100</v>
      </c>
      <c r="B7" s="4" t="s">
        <v>101</v>
      </c>
    </row>
    <row r="8" spans="1:2" ht="9.9499999999999993" hidden="1" customHeight="1" outlineLevel="1" x14ac:dyDescent="0.15">
      <c r="A8" s="1" t="s">
        <v>102</v>
      </c>
      <c r="B8" s="4" t="s">
        <v>101</v>
      </c>
    </row>
    <row r="9" spans="1:2" ht="9.9499999999999993" hidden="1" customHeight="1" outlineLevel="1" x14ac:dyDescent="0.15">
      <c r="A9" s="1" t="s">
        <v>7</v>
      </c>
      <c r="B9" s="4" t="s">
        <v>99</v>
      </c>
    </row>
    <row r="10" spans="1:2" ht="9.9499999999999993" hidden="1" customHeight="1" outlineLevel="1" x14ac:dyDescent="0.15">
      <c r="A10" s="1" t="s">
        <v>103</v>
      </c>
      <c r="B10" s="4" t="s">
        <v>104</v>
      </c>
    </row>
    <row r="11" spans="1:2" ht="9.9499999999999993" hidden="1" customHeight="1" outlineLevel="1" x14ac:dyDescent="0.15">
      <c r="A11" s="1" t="s">
        <v>105</v>
      </c>
      <c r="B11" s="4" t="s">
        <v>101</v>
      </c>
    </row>
    <row r="12" spans="1:2" ht="9.9499999999999993" hidden="1" customHeight="1" outlineLevel="1" x14ac:dyDescent="0.15">
      <c r="A12" s="1" t="s">
        <v>106</v>
      </c>
      <c r="B12" s="4" t="s">
        <v>107</v>
      </c>
    </row>
    <row r="13" spans="1:2" ht="9.9499999999999993" hidden="1" customHeight="1" outlineLevel="1" x14ac:dyDescent="0.15">
      <c r="A13" s="1" t="s">
        <v>108</v>
      </c>
      <c r="B13" s="4" t="s">
        <v>94</v>
      </c>
    </row>
    <row r="14" spans="1:2" ht="9.9499999999999993" hidden="1" customHeight="1" outlineLevel="1" x14ac:dyDescent="0.15">
      <c r="A14" s="1" t="s">
        <v>109</v>
      </c>
      <c r="B14" s="4" t="s">
        <v>104</v>
      </c>
    </row>
    <row r="15" spans="1:2" ht="9.9499999999999993" hidden="1" customHeight="1" outlineLevel="1" x14ac:dyDescent="0.15">
      <c r="A15" s="1" t="s">
        <v>110</v>
      </c>
      <c r="B15" s="4" t="s">
        <v>94</v>
      </c>
    </row>
    <row r="16" spans="1:2" ht="9.9499999999999993" hidden="1" customHeight="1" outlineLevel="1" x14ac:dyDescent="0.15">
      <c r="A16" s="1" t="s">
        <v>111</v>
      </c>
      <c r="B16" s="4" t="s">
        <v>97</v>
      </c>
    </row>
    <row r="17" spans="1:2" ht="9.9499999999999993" hidden="1" customHeight="1" outlineLevel="1" x14ac:dyDescent="0.15">
      <c r="A17" s="1" t="s">
        <v>112</v>
      </c>
      <c r="B17" s="4" t="s">
        <v>113</v>
      </c>
    </row>
    <row r="18" spans="1:2" ht="9.9499999999999993" hidden="1" customHeight="1" outlineLevel="1" x14ac:dyDescent="0.15">
      <c r="A18" s="1" t="s">
        <v>114</v>
      </c>
      <c r="B18" s="4" t="s">
        <v>107</v>
      </c>
    </row>
    <row r="19" spans="1:2" ht="9.9499999999999993" hidden="1" customHeight="1" outlineLevel="1" x14ac:dyDescent="0.15">
      <c r="A19" s="1" t="s">
        <v>115</v>
      </c>
      <c r="B19" s="4" t="s">
        <v>101</v>
      </c>
    </row>
    <row r="20" spans="1:2" ht="9.9499999999999993" hidden="1" customHeight="1" outlineLevel="1" x14ac:dyDescent="0.15">
      <c r="A20" s="1" t="s">
        <v>116</v>
      </c>
      <c r="B20" s="4" t="s">
        <v>107</v>
      </c>
    </row>
    <row r="21" spans="1:2" ht="9.9499999999999993" hidden="1" customHeight="1" outlineLevel="1" x14ac:dyDescent="0.15">
      <c r="A21" s="1" t="s">
        <v>117</v>
      </c>
      <c r="B21" s="4" t="s">
        <v>104</v>
      </c>
    </row>
    <row r="22" spans="1:2" ht="9.9499999999999993" hidden="1" customHeight="1" outlineLevel="1" x14ac:dyDescent="0.15">
      <c r="A22" s="1" t="s">
        <v>118</v>
      </c>
      <c r="B22" s="4" t="s">
        <v>101</v>
      </c>
    </row>
    <row r="23" spans="1:2" ht="9.9499999999999993" hidden="1" customHeight="1" collapsed="1" x14ac:dyDescent="0.15">
      <c r="A23"/>
      <c r="B23"/>
    </row>
    <row r="24" spans="1:2" ht="9.9499999999999993" hidden="1" customHeight="1" x14ac:dyDescent="0.15">
      <c r="A24"/>
      <c r="B24"/>
    </row>
    <row r="25" spans="1:2" ht="9.9499999999999993" hidden="1" customHeight="1" x14ac:dyDescent="0.15">
      <c r="A25"/>
      <c r="B25"/>
    </row>
    <row r="26" spans="1:2" ht="9.9499999999999993" hidden="1" customHeight="1" x14ac:dyDescent="0.15">
      <c r="A26"/>
      <c r="B26"/>
    </row>
    <row r="27" spans="1:2" ht="9.9499999999999993" hidden="1" customHeight="1" x14ac:dyDescent="0.15">
      <c r="A27"/>
      <c r="B27"/>
    </row>
    <row r="28" spans="1:2" ht="9.9499999999999993" hidden="1" customHeight="1" x14ac:dyDescent="0.15">
      <c r="A28"/>
      <c r="B28"/>
    </row>
    <row r="29" spans="1:2" ht="9.9499999999999993" hidden="1" customHeight="1" x14ac:dyDescent="0.15">
      <c r="A29"/>
      <c r="B29"/>
    </row>
    <row r="30" spans="1:2" ht="9.9499999999999993" hidden="1" customHeight="1" x14ac:dyDescent="0.15">
      <c r="A30"/>
      <c r="B30"/>
    </row>
    <row r="31" spans="1:2" ht="9.9499999999999993" hidden="1" customHeight="1" x14ac:dyDescent="0.15">
      <c r="A31"/>
      <c r="B31"/>
    </row>
    <row r="32" spans="1:2" ht="9.9499999999999993" hidden="1" customHeight="1" x14ac:dyDescent="0.15">
      <c r="A32"/>
      <c r="B32"/>
    </row>
    <row r="33" spans="1:2" ht="9.9499999999999993" hidden="1" customHeight="1" x14ac:dyDescent="0.15">
      <c r="A33"/>
      <c r="B33"/>
    </row>
    <row r="34" spans="1:2" ht="9.9499999999999993" hidden="1" customHeight="1" x14ac:dyDescent="0.15">
      <c r="A34"/>
      <c r="B34"/>
    </row>
    <row r="35" spans="1:2" ht="9.9499999999999993" hidden="1" customHeight="1" x14ac:dyDescent="0.15">
      <c r="A35"/>
      <c r="B35"/>
    </row>
    <row r="36" spans="1:2" ht="9.9499999999999993" hidden="1" customHeight="1" x14ac:dyDescent="0.15">
      <c r="A36"/>
      <c r="B36"/>
    </row>
    <row r="37" spans="1:2" ht="9.9499999999999993" hidden="1" customHeight="1" x14ac:dyDescent="0.15">
      <c r="A37"/>
      <c r="B37"/>
    </row>
    <row r="38" spans="1:2" ht="9.9499999999999993" hidden="1" customHeight="1" x14ac:dyDescent="0.15">
      <c r="A38"/>
      <c r="B38"/>
    </row>
    <row r="39" spans="1:2" ht="9.9499999999999993" hidden="1" customHeight="1" x14ac:dyDescent="0.15">
      <c r="A39"/>
      <c r="B39"/>
    </row>
    <row r="40" spans="1:2" ht="9.9499999999999993" hidden="1" customHeight="1" x14ac:dyDescent="0.15">
      <c r="A40"/>
      <c r="B40"/>
    </row>
    <row r="41" spans="1:2" ht="9.9499999999999993" hidden="1" customHeight="1" x14ac:dyDescent="0.15">
      <c r="A41"/>
      <c r="B41"/>
    </row>
    <row r="42" spans="1:2" ht="9.9499999999999993" hidden="1" customHeight="1" x14ac:dyDescent="0.15">
      <c r="A42"/>
      <c r="B42"/>
    </row>
    <row r="43" spans="1:2" ht="9.9499999999999993" hidden="1" customHeight="1" x14ac:dyDescent="0.15">
      <c r="A43"/>
      <c r="B43"/>
    </row>
    <row r="44" spans="1:2" ht="9.9499999999999993" hidden="1" customHeight="1" x14ac:dyDescent="0.15">
      <c r="A44"/>
      <c r="B44"/>
    </row>
    <row r="45" spans="1:2" ht="9.9499999999999993" hidden="1" customHeight="1" x14ac:dyDescent="0.15">
      <c r="A45"/>
      <c r="B45"/>
    </row>
    <row r="46" spans="1:2" ht="9.9499999999999993" hidden="1" customHeight="1" x14ac:dyDescent="0.15">
      <c r="A46"/>
      <c r="B46"/>
    </row>
    <row r="47" spans="1:2" ht="9.9499999999999993" hidden="1" customHeight="1" x14ac:dyDescent="0.15">
      <c r="A47"/>
      <c r="B47"/>
    </row>
    <row r="48" spans="1:2" ht="9.9499999999999993" hidden="1" customHeight="1" x14ac:dyDescent="0.15">
      <c r="A48"/>
      <c r="B48"/>
    </row>
    <row r="49" spans="1:2" ht="9.9499999999999993" hidden="1" customHeight="1" x14ac:dyDescent="0.15">
      <c r="A49"/>
      <c r="B49"/>
    </row>
    <row r="50" spans="1:2" ht="9.9499999999999993" hidden="1" customHeight="1" x14ac:dyDescent="0.15">
      <c r="A50"/>
      <c r="B50"/>
    </row>
    <row r="51" spans="1:2" ht="9.9499999999999993" hidden="1" customHeight="1" x14ac:dyDescent="0.15">
      <c r="A51"/>
      <c r="B51"/>
    </row>
    <row r="52" spans="1:2" ht="9.9499999999999993" hidden="1" customHeight="1" x14ac:dyDescent="0.15">
      <c r="A52"/>
      <c r="B52"/>
    </row>
    <row r="53" spans="1:2" ht="9.9499999999999993" hidden="1" customHeight="1" x14ac:dyDescent="0.15">
      <c r="A53"/>
      <c r="B53"/>
    </row>
    <row r="54" spans="1:2" ht="9.9499999999999993" hidden="1" customHeight="1" x14ac:dyDescent="0.15">
      <c r="A54"/>
      <c r="B54"/>
    </row>
    <row r="55" spans="1:2" ht="9.9499999999999993" hidden="1" customHeight="1" x14ac:dyDescent="0.15">
      <c r="A55"/>
      <c r="B55"/>
    </row>
    <row r="56" spans="1:2" ht="9.9499999999999993" hidden="1" customHeight="1" x14ac:dyDescent="0.15">
      <c r="A56"/>
      <c r="B56"/>
    </row>
    <row r="57" spans="1:2" ht="9.9499999999999993" hidden="1" customHeight="1" x14ac:dyDescent="0.15">
      <c r="A57"/>
      <c r="B57"/>
    </row>
    <row r="58" spans="1:2" ht="9.9499999999999993" hidden="1" customHeight="1" x14ac:dyDescent="0.15">
      <c r="A58"/>
      <c r="B58"/>
    </row>
    <row r="59" spans="1:2" ht="9.9499999999999993" hidden="1" customHeight="1" x14ac:dyDescent="0.15">
      <c r="A59"/>
      <c r="B59"/>
    </row>
    <row r="60" spans="1:2" ht="9.9499999999999993" hidden="1" customHeight="1" x14ac:dyDescent="0.15">
      <c r="A60"/>
      <c r="B60"/>
    </row>
    <row r="61" spans="1:2" ht="9.9499999999999993" hidden="1" customHeight="1" x14ac:dyDescent="0.15">
      <c r="A61"/>
      <c r="B61"/>
    </row>
    <row r="62" spans="1:2" ht="9.9499999999999993" hidden="1" customHeight="1" x14ac:dyDescent="0.15">
      <c r="A62"/>
      <c r="B62"/>
    </row>
    <row r="63" spans="1:2" ht="9.9499999999999993" hidden="1" customHeight="1" x14ac:dyDescent="0.15">
      <c r="A63"/>
      <c r="B63"/>
    </row>
    <row r="64" spans="1:2" ht="9.9499999999999993" hidden="1" customHeight="1" x14ac:dyDescent="0.15">
      <c r="A64"/>
      <c r="B64"/>
    </row>
    <row r="65" spans="1:2" ht="9.9499999999999993" hidden="1" customHeight="1" x14ac:dyDescent="0.15">
      <c r="A65"/>
      <c r="B65"/>
    </row>
    <row r="66" spans="1:2" ht="9.9499999999999993" hidden="1" customHeight="1" x14ac:dyDescent="0.15">
      <c r="A66"/>
      <c r="B66"/>
    </row>
    <row r="67" spans="1:2" ht="9.9499999999999993" hidden="1" customHeight="1" x14ac:dyDescent="0.15">
      <c r="A67"/>
      <c r="B67"/>
    </row>
    <row r="68" spans="1:2" ht="9.9499999999999993" hidden="1" customHeight="1" x14ac:dyDescent="0.15">
      <c r="A68"/>
      <c r="B68"/>
    </row>
    <row r="69" spans="1:2" ht="9.9499999999999993" hidden="1" customHeight="1" x14ac:dyDescent="0.15">
      <c r="A69"/>
      <c r="B69"/>
    </row>
    <row r="70" spans="1:2" ht="9.9499999999999993" hidden="1" customHeight="1" x14ac:dyDescent="0.15">
      <c r="A70"/>
      <c r="B70"/>
    </row>
    <row r="71" spans="1:2" ht="9.9499999999999993" hidden="1" customHeight="1" x14ac:dyDescent="0.15">
      <c r="A71"/>
      <c r="B71"/>
    </row>
    <row r="72" spans="1:2" ht="9.9499999999999993" hidden="1" customHeight="1" x14ac:dyDescent="0.15">
      <c r="A72"/>
      <c r="B72"/>
    </row>
    <row r="73" spans="1:2" ht="9.9499999999999993" hidden="1" customHeight="1" x14ac:dyDescent="0.15">
      <c r="A73"/>
      <c r="B73"/>
    </row>
    <row r="74" spans="1:2" ht="9.9499999999999993" hidden="1" customHeight="1" x14ac:dyDescent="0.15">
      <c r="A74"/>
      <c r="B74"/>
    </row>
    <row r="75" spans="1:2" ht="9.9499999999999993" hidden="1" customHeight="1" x14ac:dyDescent="0.15">
      <c r="A75"/>
      <c r="B75"/>
    </row>
    <row r="76" spans="1:2" ht="9.9499999999999993" hidden="1" customHeight="1" x14ac:dyDescent="0.15">
      <c r="A76"/>
      <c r="B76"/>
    </row>
    <row r="77" spans="1:2" ht="9.9499999999999993" hidden="1" customHeight="1" x14ac:dyDescent="0.15">
      <c r="A77"/>
      <c r="B77"/>
    </row>
    <row r="78" spans="1:2" ht="9.9499999999999993" hidden="1" customHeight="1" x14ac:dyDescent="0.15">
      <c r="A78"/>
      <c r="B78"/>
    </row>
    <row r="79" spans="1:2" ht="9.9499999999999993" hidden="1" customHeight="1" x14ac:dyDescent="0.15">
      <c r="A79"/>
      <c r="B79"/>
    </row>
    <row r="80" spans="1:2" ht="9.9499999999999993" hidden="1" customHeight="1" x14ac:dyDescent="0.15">
      <c r="A80"/>
      <c r="B80"/>
    </row>
    <row r="81" spans="1:2" ht="9.9499999999999993" hidden="1" customHeight="1" x14ac:dyDescent="0.15">
      <c r="A81"/>
      <c r="B81"/>
    </row>
    <row r="82" spans="1:2" ht="9.9499999999999993" hidden="1" customHeight="1" x14ac:dyDescent="0.15">
      <c r="A82"/>
      <c r="B82"/>
    </row>
    <row r="83" spans="1:2" ht="9.9499999999999993" hidden="1" customHeight="1" x14ac:dyDescent="0.15">
      <c r="A83"/>
      <c r="B83"/>
    </row>
    <row r="84" spans="1:2" ht="9.9499999999999993" hidden="1" customHeight="1" x14ac:dyDescent="0.15">
      <c r="A84"/>
      <c r="B84"/>
    </row>
    <row r="85" spans="1:2" ht="9.9499999999999993" hidden="1" customHeight="1" x14ac:dyDescent="0.15">
      <c r="A85"/>
      <c r="B85"/>
    </row>
    <row r="86" spans="1:2" ht="9.9499999999999993" hidden="1" customHeight="1" x14ac:dyDescent="0.15">
      <c r="A86"/>
      <c r="B86"/>
    </row>
    <row r="87" spans="1:2" ht="9.9499999999999993" hidden="1" customHeight="1" x14ac:dyDescent="0.15">
      <c r="A87"/>
      <c r="B87"/>
    </row>
    <row r="88" spans="1:2" ht="9.9499999999999993" hidden="1" customHeight="1" x14ac:dyDescent="0.15">
      <c r="A88"/>
      <c r="B88"/>
    </row>
    <row r="89" spans="1:2" ht="9.9499999999999993" hidden="1" customHeight="1" x14ac:dyDescent="0.15">
      <c r="A89"/>
      <c r="B89"/>
    </row>
    <row r="90" spans="1:2" ht="9.9499999999999993" hidden="1" customHeight="1" x14ac:dyDescent="0.15">
      <c r="A90"/>
      <c r="B90"/>
    </row>
    <row r="91" spans="1:2" ht="9.9499999999999993" hidden="1" customHeight="1" x14ac:dyDescent="0.15">
      <c r="A91"/>
      <c r="B91"/>
    </row>
    <row r="92" spans="1:2" ht="9.9499999999999993" hidden="1" customHeight="1" x14ac:dyDescent="0.15">
      <c r="A92"/>
      <c r="B92"/>
    </row>
    <row r="93" spans="1:2" ht="9.9499999999999993" hidden="1" customHeight="1" x14ac:dyDescent="0.15">
      <c r="A93"/>
      <c r="B93"/>
    </row>
    <row r="94" spans="1:2" ht="9.9499999999999993" hidden="1" customHeight="1" x14ac:dyDescent="0.15">
      <c r="A94"/>
      <c r="B94"/>
    </row>
    <row r="95" spans="1:2" ht="9.9499999999999993" hidden="1" customHeight="1" x14ac:dyDescent="0.15">
      <c r="A95"/>
      <c r="B95"/>
    </row>
    <row r="96" spans="1:2" ht="9.9499999999999993" hidden="1" customHeight="1" x14ac:dyDescent="0.15">
      <c r="A96"/>
      <c r="B96"/>
    </row>
    <row r="97" spans="1:2" ht="9.9499999999999993" hidden="1" customHeight="1" x14ac:dyDescent="0.15">
      <c r="A97"/>
      <c r="B97"/>
    </row>
    <row r="98" spans="1:2" ht="9.9499999999999993" hidden="1" customHeight="1" x14ac:dyDescent="0.15">
      <c r="A98"/>
      <c r="B98"/>
    </row>
    <row r="99" spans="1:2" ht="9.9499999999999993" hidden="1" customHeight="1" x14ac:dyDescent="0.15">
      <c r="A99"/>
      <c r="B99"/>
    </row>
    <row r="100" spans="1:2" ht="9.9499999999999993" hidden="1" customHeight="1" x14ac:dyDescent="0.15">
      <c r="A100"/>
      <c r="B100"/>
    </row>
    <row r="101" spans="1:2" ht="9.9499999999999993" hidden="1" customHeight="1" x14ac:dyDescent="0.15">
      <c r="A101"/>
      <c r="B101"/>
    </row>
    <row r="102" spans="1:2" ht="9.9499999999999993" hidden="1" customHeight="1" x14ac:dyDescent="0.15">
      <c r="A102"/>
      <c r="B102"/>
    </row>
    <row r="103" spans="1:2" ht="9.9499999999999993" hidden="1" customHeight="1" x14ac:dyDescent="0.15">
      <c r="A103"/>
      <c r="B103"/>
    </row>
    <row r="104" spans="1:2" ht="9.9499999999999993" hidden="1" customHeight="1" x14ac:dyDescent="0.15">
      <c r="A104"/>
      <c r="B104"/>
    </row>
    <row r="105" spans="1:2" ht="9.9499999999999993" hidden="1" customHeight="1" x14ac:dyDescent="0.15">
      <c r="A105"/>
      <c r="B105"/>
    </row>
    <row r="106" spans="1:2" ht="9.9499999999999993" hidden="1" customHeight="1" x14ac:dyDescent="0.15">
      <c r="A106"/>
      <c r="B106"/>
    </row>
    <row r="107" spans="1:2" ht="9.9499999999999993" hidden="1" customHeight="1" x14ac:dyDescent="0.15">
      <c r="A107"/>
      <c r="B107"/>
    </row>
    <row r="108" spans="1:2" ht="9.9499999999999993" hidden="1" customHeight="1" x14ac:dyDescent="0.15">
      <c r="A108"/>
      <c r="B108"/>
    </row>
    <row r="109" spans="1:2" ht="9.9499999999999993" hidden="1" customHeight="1" x14ac:dyDescent="0.15">
      <c r="A109"/>
      <c r="B109"/>
    </row>
    <row r="110" spans="1:2" ht="9.9499999999999993" hidden="1" customHeight="1" x14ac:dyDescent="0.15">
      <c r="A110"/>
      <c r="B110"/>
    </row>
    <row r="111" spans="1:2" ht="9.9499999999999993" hidden="1" customHeight="1" x14ac:dyDescent="0.15">
      <c r="A111"/>
      <c r="B111"/>
    </row>
    <row r="112" spans="1:2" ht="9.9499999999999993" hidden="1" customHeight="1" x14ac:dyDescent="0.15">
      <c r="A112"/>
      <c r="B112"/>
    </row>
  </sheetData>
  <sheetProtection algorithmName="SHA-512" hashValue="zMiGMJuVrxS1ZxAnKmymj40kf90r4IefcY35I9EpWDttRy3P/TrZTfOJPr0gEGBOb07AjONjG/TBXG1VPlj0Ng==" saltValue="KdYXBbImlq96HC2e2+wJGg==" spinCount="100000" sheet="1" objects="1" scenarios="1"/>
  <autoFilter ref="A2:B22" xr:uid="{00000000-0009-0000-0000-000002000000}">
    <sortState xmlns:xlrd2="http://schemas.microsoft.com/office/spreadsheetml/2017/richdata2" ref="A3:B22">
      <sortCondition ref="A3:A22"/>
    </sortState>
  </autoFilter>
  <printOptions horizontalCentered="1"/>
  <pageMargins left="0.78740157480314965" right="0.78740157480314965" top="0.78740157480314965" bottom="0.78740157480314965" header="0.39370078740157483" footer="0.39370078740157483"/>
  <pageSetup paperSize="9" scale="28" orientation="portrait" r:id="rId1"/>
  <headerFooter>
    <oddHeader>&amp;L&amp;A @ &amp;F</oddHeader>
    <oddFooter>&amp;Rpag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EO24"/>
  <sheetViews>
    <sheetView topLeftCell="A2" zoomScale="160" zoomScaleNormal="160" workbookViewId="0">
      <pane xSplit="1" topLeftCell="G1" activePane="topRight" state="frozen"/>
      <selection activeCell="B8" sqref="B8:C8"/>
      <selection pane="topRight" activeCell="B8" sqref="B8:C8"/>
    </sheetView>
  </sheetViews>
  <sheetFormatPr defaultColWidth="0" defaultRowHeight="9.9499999999999993" customHeight="1" zeroHeight="1" outlineLevelRow="1" outlineLevelCol="1" x14ac:dyDescent="0.15"/>
  <cols>
    <col min="1" max="1" width="26.5" style="1" bestFit="1" customWidth="1"/>
    <col min="2" max="2" width="12.5" style="1" hidden="1" customWidth="1" outlineLevel="1"/>
    <col min="3" max="3" width="14.6640625" style="1" hidden="1" customWidth="1" outlineLevel="1"/>
    <col min="4" max="4" width="14.33203125" style="1" hidden="1" customWidth="1" outlineLevel="1"/>
    <col min="5" max="5" width="12.5" style="1" hidden="1" customWidth="1" outlineLevel="1"/>
    <col min="6" max="6" width="14.6640625" style="1" hidden="1" customWidth="1" outlineLevel="1"/>
    <col min="7" max="7" width="14.33203125" style="1" hidden="1" customWidth="1" outlineLevel="1"/>
    <col min="8" max="10" width="12" style="1" hidden="1" customWidth="1" outlineLevel="1"/>
    <col min="11" max="11" width="16.5" style="1" hidden="1" customWidth="1" outlineLevel="1"/>
    <col min="12" max="19" width="11.5" style="1" hidden="1" customWidth="1" outlineLevel="1"/>
    <col min="20" max="20" width="12.6640625" style="1" hidden="1" customWidth="1" outlineLevel="1"/>
    <col min="21" max="46" width="8.83203125" style="1" hidden="1" customWidth="1" outlineLevel="1"/>
    <col min="47" max="47" width="7.5" style="1" hidden="1" customWidth="1" outlineLevel="1"/>
    <col min="48" max="52" width="8.83203125" style="1" hidden="1" customWidth="1" outlineLevel="1"/>
    <col min="53" max="57" width="7.83203125" style="1" hidden="1" customWidth="1" outlineLevel="1"/>
    <col min="58" max="58" width="7.5" style="1" hidden="1" customWidth="1" outlineLevel="1"/>
    <col min="59" max="68" width="7.83203125" style="1" hidden="1" customWidth="1" outlineLevel="1"/>
    <col min="69" max="76" width="8" style="1" hidden="1" customWidth="1" outlineLevel="1"/>
    <col min="77" max="77" width="18.5" style="1" hidden="1" customWidth="1" outlineLevel="1"/>
    <col min="78" max="78" width="31.5" style="1" hidden="1" customWidth="1" outlineLevel="1"/>
    <col min="79" max="79" width="23.33203125" style="1" hidden="1" customWidth="1" outlineLevel="1"/>
    <col min="80" max="80" width="33.33203125" style="1" hidden="1" customWidth="1" outlineLevel="1"/>
    <col min="81" max="82" width="15.33203125" style="1" hidden="1" customWidth="1" outlineLevel="1"/>
    <col min="83" max="84" width="9.5" style="1" hidden="1" customWidth="1" outlineLevel="1"/>
    <col min="85" max="85" width="7.5" style="1" hidden="1" customWidth="1" outlineLevel="1"/>
    <col min="86" max="90" width="9.5" style="1" hidden="1" customWidth="1" outlineLevel="1"/>
    <col min="91" max="91" width="11.83203125" style="1" hidden="1" customWidth="1" outlineLevel="1"/>
    <col min="92" max="92" width="17.5" style="1" hidden="1" customWidth="1" outlineLevel="1"/>
    <col min="93" max="93" width="12.5" style="1" hidden="1" customWidth="1" outlineLevel="1"/>
    <col min="94" max="94" width="11.83203125" style="1" hidden="1" customWidth="1" outlineLevel="1"/>
    <col min="95" max="95" width="22.83203125" style="1" hidden="1" customWidth="1" outlineLevel="1"/>
    <col min="96" max="96" width="33.83203125" style="1" hidden="1" customWidth="1" outlineLevel="1"/>
    <col min="97" max="97" width="19" style="1" bestFit="1" customWidth="1" collapsed="1"/>
    <col min="98" max="99" width="19" style="1" bestFit="1" customWidth="1"/>
    <col min="100" max="115" width="16.33203125" style="1" bestFit="1" customWidth="1"/>
    <col min="116" max="116" width="4.83203125" style="1" customWidth="1"/>
    <col min="117" max="145" width="0" style="1" hidden="1" customWidth="1"/>
    <col min="146" max="16384" width="8.83203125" style="1" hidden="1"/>
  </cols>
  <sheetData>
    <row r="1" spans="1:115" ht="60" hidden="1" customHeight="1" outlineLevel="1" thickTop="1" thickBot="1" x14ac:dyDescent="0.2">
      <c r="A1" s="218" t="s">
        <v>247</v>
      </c>
      <c r="B1" s="5" t="s">
        <v>29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307" t="s">
        <v>119</v>
      </c>
      <c r="CC1" s="301" t="s">
        <v>65</v>
      </c>
      <c r="CD1" s="302"/>
      <c r="CE1" s="302"/>
      <c r="CF1" s="302"/>
      <c r="CG1" s="302"/>
      <c r="CH1" s="302"/>
      <c r="CI1" s="302"/>
      <c r="CJ1" s="302"/>
      <c r="CK1" s="302"/>
      <c r="CL1" s="303"/>
      <c r="CM1" s="313" t="s">
        <v>120</v>
      </c>
      <c r="CN1" s="314"/>
      <c r="CO1" s="6" t="s">
        <v>121</v>
      </c>
      <c r="CP1" s="7"/>
      <c r="CQ1" s="7"/>
      <c r="CR1" s="7"/>
      <c r="CS1" s="285" t="s">
        <v>122</v>
      </c>
      <c r="CT1" s="286"/>
      <c r="CU1" s="286"/>
      <c r="CV1" s="309" t="s">
        <v>123</v>
      </c>
      <c r="CW1" s="310"/>
      <c r="CX1" s="310"/>
      <c r="CY1" s="310"/>
      <c r="CZ1" s="310"/>
      <c r="DA1" s="310"/>
      <c r="DB1" s="310"/>
      <c r="DC1" s="310"/>
      <c r="DD1" s="281" t="s">
        <v>124</v>
      </c>
      <c r="DE1" s="282"/>
      <c r="DF1" s="282"/>
      <c r="DG1" s="282"/>
      <c r="DH1" s="282"/>
      <c r="DI1" s="282"/>
      <c r="DJ1" s="282"/>
      <c r="DK1" s="282"/>
    </row>
    <row r="2" spans="1:115" ht="60" hidden="1" customHeight="1" outlineLevel="1" thickTop="1" x14ac:dyDescent="0.15">
      <c r="A2" s="34"/>
      <c r="B2" s="285" t="s">
        <v>122</v>
      </c>
      <c r="C2" s="286"/>
      <c r="D2" s="286"/>
      <c r="E2" s="286"/>
      <c r="F2" s="286"/>
      <c r="G2" s="286"/>
      <c r="H2" s="286"/>
      <c r="I2" s="286"/>
      <c r="J2" s="286"/>
      <c r="K2" s="287"/>
      <c r="L2" s="291" t="s">
        <v>125</v>
      </c>
      <c r="M2" s="292"/>
      <c r="N2" s="292"/>
      <c r="O2" s="292"/>
      <c r="P2" s="292"/>
      <c r="Q2" s="292"/>
      <c r="R2" s="292"/>
      <c r="S2" s="293"/>
      <c r="T2" s="8" t="s">
        <v>126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10" t="s">
        <v>127</v>
      </c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38"/>
      <c r="CB2" s="308"/>
      <c r="CC2" s="304"/>
      <c r="CD2" s="305"/>
      <c r="CE2" s="305"/>
      <c r="CF2" s="305"/>
      <c r="CG2" s="305"/>
      <c r="CH2" s="305"/>
      <c r="CI2" s="305"/>
      <c r="CJ2" s="305"/>
      <c r="CK2" s="305"/>
      <c r="CL2" s="306"/>
      <c r="CM2" s="315"/>
      <c r="CN2" s="316"/>
      <c r="CO2" s="297" t="s">
        <v>76</v>
      </c>
      <c r="CP2" s="299" t="s">
        <v>77</v>
      </c>
      <c r="CQ2" s="299" t="s">
        <v>78</v>
      </c>
      <c r="CR2" s="299" t="s">
        <v>79</v>
      </c>
      <c r="CS2" s="288"/>
      <c r="CT2" s="289"/>
      <c r="CU2" s="289"/>
      <c r="CV2" s="311"/>
      <c r="CW2" s="312"/>
      <c r="CX2" s="312"/>
      <c r="CY2" s="312"/>
      <c r="CZ2" s="312"/>
      <c r="DA2" s="312"/>
      <c r="DB2" s="312"/>
      <c r="DC2" s="312"/>
      <c r="DD2" s="283"/>
      <c r="DE2" s="284"/>
      <c r="DF2" s="284"/>
      <c r="DG2" s="284"/>
      <c r="DH2" s="284"/>
      <c r="DI2" s="284"/>
      <c r="DJ2" s="284"/>
      <c r="DK2" s="284"/>
    </row>
    <row r="3" spans="1:115" ht="60" hidden="1" customHeight="1" outlineLevel="1" x14ac:dyDescent="0.15">
      <c r="A3" s="34"/>
      <c r="B3" s="288"/>
      <c r="C3" s="289"/>
      <c r="D3" s="289"/>
      <c r="E3" s="289"/>
      <c r="F3" s="289"/>
      <c r="G3" s="289"/>
      <c r="H3" s="289"/>
      <c r="I3" s="289"/>
      <c r="J3" s="289"/>
      <c r="K3" s="290"/>
      <c r="L3" s="294"/>
      <c r="M3" s="295"/>
      <c r="N3" s="295"/>
      <c r="O3" s="295"/>
      <c r="P3" s="295"/>
      <c r="Q3" s="295"/>
      <c r="R3" s="295"/>
      <c r="S3" s="296"/>
      <c r="T3" s="12" t="s">
        <v>128</v>
      </c>
      <c r="U3" s="121" t="s">
        <v>129</v>
      </c>
      <c r="V3" s="13"/>
      <c r="W3" s="13"/>
      <c r="X3" s="13"/>
      <c r="Y3" s="13"/>
      <c r="Z3" s="13"/>
      <c r="AA3" s="13"/>
      <c r="AB3" s="14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56" t="s">
        <v>33</v>
      </c>
      <c r="AT3" s="157"/>
      <c r="AU3" s="157"/>
      <c r="AV3" s="157"/>
      <c r="AW3" s="157"/>
      <c r="AX3" s="157"/>
      <c r="AY3" s="157"/>
      <c r="AZ3" s="158"/>
      <c r="BA3" s="156" t="s">
        <v>34</v>
      </c>
      <c r="BB3" s="157"/>
      <c r="BC3" s="157"/>
      <c r="BD3" s="157"/>
      <c r="BE3" s="157"/>
      <c r="BF3" s="157"/>
      <c r="BG3" s="157"/>
      <c r="BH3" s="158"/>
      <c r="BI3" s="157" t="s">
        <v>35</v>
      </c>
      <c r="BJ3" s="157"/>
      <c r="BK3" s="157"/>
      <c r="BL3" s="157"/>
      <c r="BM3" s="157"/>
      <c r="BN3" s="157"/>
      <c r="BO3" s="157"/>
      <c r="BP3" s="157"/>
      <c r="BQ3" s="156" t="s">
        <v>36</v>
      </c>
      <c r="BR3" s="157"/>
      <c r="BS3" s="157"/>
      <c r="BT3" s="157"/>
      <c r="BU3" s="157"/>
      <c r="BV3" s="157"/>
      <c r="BW3" s="157"/>
      <c r="BX3" s="158"/>
      <c r="BY3" s="159" t="s">
        <v>37</v>
      </c>
      <c r="BZ3" s="159" t="s">
        <v>38</v>
      </c>
      <c r="CA3" s="159" t="s">
        <v>39</v>
      </c>
      <c r="CB3" s="122" t="s">
        <v>130</v>
      </c>
      <c r="CC3" s="15" t="s">
        <v>128</v>
      </c>
      <c r="CD3" s="16"/>
      <c r="CE3" s="17" t="s">
        <v>131</v>
      </c>
      <c r="CF3" s="18"/>
      <c r="CG3" s="18"/>
      <c r="CH3" s="18"/>
      <c r="CI3" s="18"/>
      <c r="CJ3" s="18"/>
      <c r="CK3" s="18"/>
      <c r="CL3" s="19"/>
      <c r="CM3" s="116" t="s">
        <v>73</v>
      </c>
      <c r="CN3" s="117" t="s">
        <v>74</v>
      </c>
      <c r="CO3" s="298"/>
      <c r="CP3" s="300"/>
      <c r="CQ3" s="300"/>
      <c r="CR3" s="300"/>
      <c r="CS3" s="167" t="s">
        <v>122</v>
      </c>
      <c r="CT3" s="39"/>
      <c r="CU3" s="39"/>
      <c r="CV3" s="40" t="s">
        <v>132</v>
      </c>
      <c r="CW3" s="41"/>
      <c r="CX3" s="41"/>
      <c r="CY3" s="41"/>
      <c r="CZ3" s="41"/>
      <c r="DA3" s="41"/>
      <c r="DB3" s="41"/>
      <c r="DC3" s="42"/>
      <c r="DD3" s="40" t="s">
        <v>132</v>
      </c>
      <c r="DE3" s="41"/>
      <c r="DF3" s="41"/>
      <c r="DG3" s="41"/>
      <c r="DH3" s="41"/>
      <c r="DI3" s="41"/>
      <c r="DJ3" s="41"/>
      <c r="DK3" s="42"/>
    </row>
    <row r="4" spans="1:115" ht="60" hidden="1" customHeight="1" outlineLevel="1" x14ac:dyDescent="0.15">
      <c r="A4" s="35" t="s">
        <v>133</v>
      </c>
      <c r="B4" s="153" t="s">
        <v>134</v>
      </c>
      <c r="C4" s="154" t="s">
        <v>135</v>
      </c>
      <c r="D4" s="155" t="s">
        <v>136</v>
      </c>
      <c r="E4" s="153" t="s">
        <v>137</v>
      </c>
      <c r="F4" s="154" t="s">
        <v>138</v>
      </c>
      <c r="G4" s="155" t="s">
        <v>139</v>
      </c>
      <c r="H4" s="118" t="s">
        <v>140</v>
      </c>
      <c r="I4" s="212" t="s">
        <v>47</v>
      </c>
      <c r="J4" s="212" t="s">
        <v>48</v>
      </c>
      <c r="K4" s="212" t="s">
        <v>49</v>
      </c>
      <c r="L4" s="119" t="s">
        <v>141</v>
      </c>
      <c r="M4" s="119" t="s">
        <v>142</v>
      </c>
      <c r="N4" s="119" t="s">
        <v>143</v>
      </c>
      <c r="O4" s="119" t="s">
        <v>144</v>
      </c>
      <c r="P4" s="119" t="s">
        <v>145</v>
      </c>
      <c r="Q4" s="119" t="s">
        <v>146</v>
      </c>
      <c r="R4" s="119" t="s">
        <v>147</v>
      </c>
      <c r="S4" s="119" t="s">
        <v>148</v>
      </c>
      <c r="T4" s="123" t="s">
        <v>149</v>
      </c>
      <c r="U4" s="124" t="s">
        <v>150</v>
      </c>
      <c r="V4" s="125" t="s">
        <v>151</v>
      </c>
      <c r="W4" s="125" t="s">
        <v>152</v>
      </c>
      <c r="X4" s="125" t="s">
        <v>153</v>
      </c>
      <c r="Y4" s="125" t="s">
        <v>154</v>
      </c>
      <c r="Z4" s="125" t="s">
        <v>155</v>
      </c>
      <c r="AA4" s="125" t="s">
        <v>156</v>
      </c>
      <c r="AB4" s="126" t="s">
        <v>157</v>
      </c>
      <c r="AC4" s="124" t="s">
        <v>158</v>
      </c>
      <c r="AD4" s="125" t="s">
        <v>159</v>
      </c>
      <c r="AE4" s="125" t="s">
        <v>160</v>
      </c>
      <c r="AF4" s="125" t="s">
        <v>161</v>
      </c>
      <c r="AG4" s="125" t="s">
        <v>162</v>
      </c>
      <c r="AH4" s="125" t="s">
        <v>163</v>
      </c>
      <c r="AI4" s="125" t="s">
        <v>164</v>
      </c>
      <c r="AJ4" s="126" t="s">
        <v>165</v>
      </c>
      <c r="AK4" s="124" t="s">
        <v>166</v>
      </c>
      <c r="AL4" s="125" t="s">
        <v>167</v>
      </c>
      <c r="AM4" s="125" t="s">
        <v>168</v>
      </c>
      <c r="AN4" s="125" t="s">
        <v>169</v>
      </c>
      <c r="AO4" s="125" t="s">
        <v>170</v>
      </c>
      <c r="AP4" s="125" t="s">
        <v>171</v>
      </c>
      <c r="AQ4" s="125" t="s">
        <v>172</v>
      </c>
      <c r="AR4" s="126" t="s">
        <v>173</v>
      </c>
      <c r="AS4" s="160" t="s">
        <v>174</v>
      </c>
      <c r="AT4" s="161" t="s">
        <v>175</v>
      </c>
      <c r="AU4" s="161" t="s">
        <v>176</v>
      </c>
      <c r="AV4" s="161" t="s">
        <v>177</v>
      </c>
      <c r="AW4" s="161" t="s">
        <v>178</v>
      </c>
      <c r="AX4" s="161" t="s">
        <v>179</v>
      </c>
      <c r="AY4" s="161" t="s">
        <v>180</v>
      </c>
      <c r="AZ4" s="162" t="s">
        <v>181</v>
      </c>
      <c r="BA4" s="160" t="s">
        <v>182</v>
      </c>
      <c r="BB4" s="161" t="s">
        <v>183</v>
      </c>
      <c r="BC4" s="161" t="s">
        <v>184</v>
      </c>
      <c r="BD4" s="161" t="s">
        <v>185</v>
      </c>
      <c r="BE4" s="161" t="s">
        <v>186</v>
      </c>
      <c r="BF4" s="161" t="s">
        <v>187</v>
      </c>
      <c r="BG4" s="161" t="s">
        <v>188</v>
      </c>
      <c r="BH4" s="162" t="s">
        <v>189</v>
      </c>
      <c r="BI4" s="160" t="s">
        <v>190</v>
      </c>
      <c r="BJ4" s="161" t="s">
        <v>191</v>
      </c>
      <c r="BK4" s="161" t="s">
        <v>192</v>
      </c>
      <c r="BL4" s="161" t="s">
        <v>193</v>
      </c>
      <c r="BM4" s="161" t="s">
        <v>194</v>
      </c>
      <c r="BN4" s="161" t="s">
        <v>195</v>
      </c>
      <c r="BO4" s="161" t="s">
        <v>196</v>
      </c>
      <c r="BP4" s="161" t="s">
        <v>197</v>
      </c>
      <c r="BQ4" s="160" t="s">
        <v>198</v>
      </c>
      <c r="BR4" s="161" t="s">
        <v>199</v>
      </c>
      <c r="BS4" s="161" t="s">
        <v>200</v>
      </c>
      <c r="BT4" s="161" t="s">
        <v>201</v>
      </c>
      <c r="BU4" s="161" t="s">
        <v>202</v>
      </c>
      <c r="BV4" s="161" t="s">
        <v>203</v>
      </c>
      <c r="BW4" s="161" t="s">
        <v>204</v>
      </c>
      <c r="BX4" s="162" t="s">
        <v>205</v>
      </c>
      <c r="BY4" s="163" t="s">
        <v>206</v>
      </c>
      <c r="BZ4" s="163" t="s">
        <v>207</v>
      </c>
      <c r="CA4" s="163" t="s">
        <v>208</v>
      </c>
      <c r="CB4" s="127" t="s">
        <v>82</v>
      </c>
      <c r="CC4" s="20" t="s">
        <v>209</v>
      </c>
      <c r="CD4" s="21" t="s">
        <v>210</v>
      </c>
      <c r="CE4" s="22" t="s">
        <v>211</v>
      </c>
      <c r="CF4" s="23" t="s">
        <v>212</v>
      </c>
      <c r="CG4" s="23" t="s">
        <v>213</v>
      </c>
      <c r="CH4" s="23" t="s">
        <v>214</v>
      </c>
      <c r="CI4" s="23" t="s">
        <v>215</v>
      </c>
      <c r="CJ4" s="23" t="s">
        <v>216</v>
      </c>
      <c r="CK4" s="23" t="s">
        <v>217</v>
      </c>
      <c r="CL4" s="24" t="s">
        <v>218</v>
      </c>
      <c r="CM4" s="87" t="s">
        <v>219</v>
      </c>
      <c r="CN4" s="25" t="s">
        <v>84</v>
      </c>
      <c r="CO4" s="26" t="s">
        <v>85</v>
      </c>
      <c r="CP4" s="120" t="s">
        <v>220</v>
      </c>
      <c r="CQ4" s="27" t="s">
        <v>87</v>
      </c>
      <c r="CR4" s="27" t="s">
        <v>221</v>
      </c>
      <c r="CS4" s="168" t="s">
        <v>222</v>
      </c>
      <c r="CT4" s="166" t="s">
        <v>223</v>
      </c>
      <c r="CU4" s="166" t="s">
        <v>224</v>
      </c>
      <c r="CV4" s="36" t="s">
        <v>225</v>
      </c>
      <c r="CW4" s="37" t="s">
        <v>226</v>
      </c>
      <c r="CX4" s="37" t="s">
        <v>227</v>
      </c>
      <c r="CY4" s="37" t="s">
        <v>228</v>
      </c>
      <c r="CZ4" s="37" t="s">
        <v>229</v>
      </c>
      <c r="DA4" s="37" t="s">
        <v>230</v>
      </c>
      <c r="DB4" s="37" t="s">
        <v>231</v>
      </c>
      <c r="DC4" s="38" t="s">
        <v>232</v>
      </c>
      <c r="DD4" s="36" t="s">
        <v>233</v>
      </c>
      <c r="DE4" s="37" t="s">
        <v>234</v>
      </c>
      <c r="DF4" s="37" t="s">
        <v>235</v>
      </c>
      <c r="DG4" s="37" t="s">
        <v>236</v>
      </c>
      <c r="DH4" s="37" t="s">
        <v>237</v>
      </c>
      <c r="DI4" s="37" t="s">
        <v>238</v>
      </c>
      <c r="DJ4" s="37" t="s">
        <v>239</v>
      </c>
      <c r="DK4" s="38" t="s">
        <v>240</v>
      </c>
    </row>
    <row r="5" spans="1:115" ht="9.9499999999999993" hidden="1" customHeight="1" outlineLevel="1" x14ac:dyDescent="0.15">
      <c r="A5" s="1" t="s">
        <v>104</v>
      </c>
      <c r="B5" s="164">
        <v>49.52</v>
      </c>
      <c r="C5" s="164">
        <v>375.6</v>
      </c>
      <c r="D5" s="164">
        <v>726.93</v>
      </c>
      <c r="E5" s="164">
        <v>29.23</v>
      </c>
      <c r="F5" s="164">
        <v>210.52</v>
      </c>
      <c r="G5" s="164">
        <v>405.84</v>
      </c>
      <c r="H5" s="164">
        <v>2.0099999999999998</v>
      </c>
      <c r="I5" s="164">
        <v>7.0000000000000007E-2</v>
      </c>
      <c r="J5" s="164">
        <v>-0.23</v>
      </c>
      <c r="K5" s="164">
        <v>0</v>
      </c>
      <c r="L5" s="29">
        <v>0</v>
      </c>
      <c r="M5" s="29">
        <v>10.7315</v>
      </c>
      <c r="N5" s="29">
        <v>9.8223000000000003</v>
      </c>
      <c r="O5" s="29">
        <v>9.8635999999999999</v>
      </c>
      <c r="P5" s="29">
        <v>7.3700999999999999</v>
      </c>
      <c r="Q5" s="29">
        <v>3.7332999999999998</v>
      </c>
      <c r="R5" s="29">
        <v>1.8322000000000001</v>
      </c>
      <c r="S5" s="29">
        <v>0.50970000000000004</v>
      </c>
      <c r="T5" s="164">
        <v>-21.63</v>
      </c>
      <c r="U5" s="29">
        <v>0</v>
      </c>
      <c r="V5" s="29">
        <v>4.96</v>
      </c>
      <c r="W5" s="29">
        <v>2.93</v>
      </c>
      <c r="X5" s="29">
        <v>2.37</v>
      </c>
      <c r="Y5" s="29">
        <v>1.7</v>
      </c>
      <c r="Z5" s="29">
        <v>0.71</v>
      </c>
      <c r="AA5" s="29">
        <v>0</v>
      </c>
      <c r="AB5" s="29">
        <v>0</v>
      </c>
      <c r="AC5" s="29">
        <v>0</v>
      </c>
      <c r="AD5" s="213">
        <f>+AC5</f>
        <v>0</v>
      </c>
      <c r="AE5" s="213">
        <f>+AD5</f>
        <v>0</v>
      </c>
      <c r="AF5" s="213">
        <f>+AE5</f>
        <v>0</v>
      </c>
      <c r="AG5" s="29">
        <v>0</v>
      </c>
      <c r="AH5" s="29">
        <v>0</v>
      </c>
      <c r="AI5" s="29">
        <v>0</v>
      </c>
      <c r="AJ5" s="29">
        <v>0</v>
      </c>
      <c r="AK5" s="29">
        <f>IF(OUT!$E$10=1,0,0)</f>
        <v>0</v>
      </c>
      <c r="AL5" s="29">
        <f>+AK5</f>
        <v>0</v>
      </c>
      <c r="AM5" s="29">
        <f t="shared" ref="AM5:AP5" si="0">+AL5</f>
        <v>0</v>
      </c>
      <c r="AN5" s="29">
        <f t="shared" si="0"/>
        <v>0</v>
      </c>
      <c r="AO5" s="29">
        <f t="shared" si="0"/>
        <v>0</v>
      </c>
      <c r="AP5" s="29">
        <f t="shared" si="0"/>
        <v>0</v>
      </c>
      <c r="AQ5" s="29">
        <v>0</v>
      </c>
      <c r="AR5" s="29">
        <f>+AQ5</f>
        <v>0</v>
      </c>
      <c r="AS5" s="29">
        <v>3.4836999999999998</v>
      </c>
      <c r="AT5" s="32">
        <f>+$AS$5</f>
        <v>3.4836999999999998</v>
      </c>
      <c r="AU5" s="32">
        <f t="shared" ref="AU5:AX5" si="1">+$AS$5</f>
        <v>3.4836999999999998</v>
      </c>
      <c r="AV5" s="32">
        <f t="shared" si="1"/>
        <v>3.4836999999999998</v>
      </c>
      <c r="AW5" s="32">
        <f t="shared" si="1"/>
        <v>3.4836999999999998</v>
      </c>
      <c r="AX5" s="32">
        <f t="shared" si="1"/>
        <v>3.4836999999999998</v>
      </c>
      <c r="AY5" s="29">
        <v>1.7603</v>
      </c>
      <c r="AZ5" s="32">
        <f>+$AY$5</f>
        <v>1.7603</v>
      </c>
      <c r="BA5" s="29">
        <v>0.39069999999999999</v>
      </c>
      <c r="BB5" s="32">
        <f>+$BA$5</f>
        <v>0.39069999999999999</v>
      </c>
      <c r="BC5" s="32">
        <f t="shared" ref="BC5:BF5" si="2">+$BA$5</f>
        <v>0.39069999999999999</v>
      </c>
      <c r="BD5" s="32">
        <f t="shared" si="2"/>
        <v>0.39069999999999999</v>
      </c>
      <c r="BE5" s="32">
        <f t="shared" si="2"/>
        <v>0.39069999999999999</v>
      </c>
      <c r="BF5" s="32">
        <f t="shared" si="2"/>
        <v>0.39069999999999999</v>
      </c>
      <c r="BG5" s="29">
        <v>0.18260000000000001</v>
      </c>
      <c r="BH5" s="32">
        <f>+$BG$5</f>
        <v>0.18260000000000001</v>
      </c>
      <c r="BI5" s="29">
        <v>2.9417</v>
      </c>
      <c r="BJ5" s="32">
        <f>+$BI$5</f>
        <v>2.9417</v>
      </c>
      <c r="BK5" s="32">
        <f t="shared" ref="BK5:BN5" si="3">+$BI$5</f>
        <v>2.9417</v>
      </c>
      <c r="BL5" s="32">
        <f t="shared" si="3"/>
        <v>2.9417</v>
      </c>
      <c r="BM5" s="32">
        <f t="shared" si="3"/>
        <v>2.9417</v>
      </c>
      <c r="BN5" s="32">
        <f t="shared" si="3"/>
        <v>2.9417</v>
      </c>
      <c r="BO5" s="29">
        <v>1.5610999999999999</v>
      </c>
      <c r="BP5" s="32">
        <f>+$BO$5</f>
        <v>1.5610999999999999</v>
      </c>
      <c r="BQ5" s="29">
        <v>0.27879999999999999</v>
      </c>
      <c r="BR5" s="32">
        <f>+$BQ$5</f>
        <v>0.27879999999999999</v>
      </c>
      <c r="BS5" s="32">
        <f t="shared" ref="BS5:BV5" si="4">+$BQ$5</f>
        <v>0.27879999999999999</v>
      </c>
      <c r="BT5" s="32">
        <f t="shared" si="4"/>
        <v>0.27879999999999999</v>
      </c>
      <c r="BU5" s="32">
        <f t="shared" si="4"/>
        <v>0.27879999999999999</v>
      </c>
      <c r="BV5" s="32">
        <f t="shared" si="4"/>
        <v>0.27879999999999999</v>
      </c>
      <c r="BW5" s="29">
        <v>0.1409</v>
      </c>
      <c r="BX5" s="32">
        <f>+$BW$5</f>
        <v>0.1409</v>
      </c>
      <c r="BY5" s="29">
        <v>3.8699999999999998E-2</v>
      </c>
      <c r="BZ5" s="29">
        <v>2.3999999999999998E-3</v>
      </c>
      <c r="CA5" s="29">
        <v>0.68810000000000004</v>
      </c>
      <c r="CB5" s="30">
        <v>2.5134850000000002</v>
      </c>
      <c r="CC5" s="28">
        <v>57.43</v>
      </c>
      <c r="CD5" s="28"/>
      <c r="CE5" s="29">
        <v>0.79459999999999997</v>
      </c>
      <c r="CF5" s="32">
        <f>+$CE$5</f>
        <v>0.79459999999999997</v>
      </c>
      <c r="CG5" s="32">
        <f t="shared" ref="CG5:CL5" si="5">+$CE$5</f>
        <v>0.79459999999999997</v>
      </c>
      <c r="CH5" s="32">
        <f t="shared" si="5"/>
        <v>0.79459999999999997</v>
      </c>
      <c r="CI5" s="32">
        <f t="shared" si="5"/>
        <v>0.79459999999999997</v>
      </c>
      <c r="CJ5" s="32">
        <f t="shared" si="5"/>
        <v>0.79459999999999997</v>
      </c>
      <c r="CK5" s="32">
        <f t="shared" si="5"/>
        <v>0.79459999999999997</v>
      </c>
      <c r="CL5" s="32">
        <f t="shared" si="5"/>
        <v>0.79459999999999997</v>
      </c>
      <c r="CM5" s="30">
        <v>8.5146669999999993</v>
      </c>
      <c r="CN5" s="30">
        <v>0.69400099999999998</v>
      </c>
      <c r="CO5" s="30">
        <v>0</v>
      </c>
      <c r="CP5" s="30">
        <v>0</v>
      </c>
      <c r="CQ5" s="30">
        <v>0</v>
      </c>
      <c r="CR5" s="30">
        <v>0</v>
      </c>
      <c r="CS5" s="208">
        <f>B5+E5+$H5+$T5+I5+J5+K5</f>
        <v>58.970000000000013</v>
      </c>
      <c r="CT5" s="208">
        <f>C5+F5+$H5+$T5+I5+J5+K5</f>
        <v>566.34</v>
      </c>
      <c r="CU5" s="208">
        <f>D5+G5+$H5+$T5+I5+J5+K5</f>
        <v>1112.9899999999998</v>
      </c>
      <c r="CV5" s="209">
        <f>((L5+U5+$AK5+AC5+(AS5+BI5+BQ5+SUM($BY5:$CA5)))/100)+($CB5*OUT!$E$8)</f>
        <v>0.17115344220000001</v>
      </c>
      <c r="CW5" s="209">
        <f>((M5+V5+$AK5+AD5+(AT5+BJ5+BR5+SUM($BY5:$CA5)))/100)+($CB5*OUT!$E$8)</f>
        <v>0.32806844220000003</v>
      </c>
      <c r="CX5" s="209">
        <f>((N5+W5+$AK5+AE5+(AU5+BK5+BS5+SUM($BY5:$CA5)))/100)+($CB5*OUT!$E$8)</f>
        <v>0.2986764422</v>
      </c>
      <c r="CY5" s="209">
        <f>((O5+X5+$AK5+AF5+(AV5+BL5+BT5+SUM($BY5:$CA5)))/100)+($CB5*OUT!$E$8)</f>
        <v>0.29348944220000001</v>
      </c>
      <c r="CZ5" s="209">
        <f>((P5+Y5+$AK5+AG5+(AW5+BM5+BU5+SUM($BY5:$CA5)))/100)+($CB5*OUT!$E$8)</f>
        <v>0.26185444220000004</v>
      </c>
      <c r="DA5" s="209">
        <f>((Q5+Z5+$AK5+AH5+(AX5+BN5+BV5+SUM($BY5:$CA5)))/100)+($CB5*OUT!$E$8)</f>
        <v>0.21558644220000001</v>
      </c>
      <c r="DB5" s="209">
        <f>((R5+AA5+AI5+(AY5+BO5+BW5+SUM($BY5:$CA5)))/100)+($CB5*OUT!$E$8)</f>
        <v>0.15705644220000001</v>
      </c>
      <c r="DC5" s="209">
        <f>((S5+AB5+AJ5+(AZ5+BP5+BX5+SUM($BY5:$CA5)))/100)+($CB5*OUT!$E$8)</f>
        <v>0.14383144219999999</v>
      </c>
      <c r="DD5" s="209"/>
      <c r="DE5" s="209"/>
      <c r="DF5" s="209"/>
      <c r="DG5" s="209"/>
      <c r="DH5" s="209"/>
      <c r="DI5" s="209"/>
      <c r="DJ5" s="209"/>
      <c r="DK5" s="209"/>
    </row>
    <row r="6" spans="1:115" ht="9.9499999999999993" hidden="1" customHeight="1" outlineLevel="1" x14ac:dyDescent="0.15">
      <c r="A6" s="1" t="s">
        <v>101</v>
      </c>
      <c r="B6" s="164">
        <v>40.26</v>
      </c>
      <c r="C6" s="164">
        <v>295.72000000000003</v>
      </c>
      <c r="D6" s="164">
        <v>604.12</v>
      </c>
      <c r="E6" s="164">
        <v>27.33</v>
      </c>
      <c r="F6" s="164">
        <v>189.98</v>
      </c>
      <c r="G6" s="164">
        <v>386.34</v>
      </c>
      <c r="H6" s="165">
        <f t="shared" ref="H6:BY9" si="6">H$5</f>
        <v>2.0099999999999998</v>
      </c>
      <c r="I6" s="164">
        <v>-0.01</v>
      </c>
      <c r="J6" s="164">
        <v>-0.35</v>
      </c>
      <c r="K6" s="164">
        <v>0</v>
      </c>
      <c r="L6" s="29">
        <v>0</v>
      </c>
      <c r="M6" s="29">
        <v>7.9367000000000001</v>
      </c>
      <c r="N6" s="29">
        <v>7.2643000000000004</v>
      </c>
      <c r="O6" s="29">
        <v>7.2949000000000002</v>
      </c>
      <c r="P6" s="29">
        <v>5.4508000000000001</v>
      </c>
      <c r="Q6" s="29">
        <v>2.7610000000000001</v>
      </c>
      <c r="R6" s="29">
        <v>1.3551</v>
      </c>
      <c r="S6" s="29">
        <v>0.377</v>
      </c>
      <c r="T6" s="165">
        <f t="shared" si="6"/>
        <v>-21.63</v>
      </c>
      <c r="U6" s="32">
        <f t="shared" si="6"/>
        <v>0</v>
      </c>
      <c r="V6" s="32">
        <f t="shared" si="6"/>
        <v>4.96</v>
      </c>
      <c r="W6" s="32">
        <f t="shared" si="6"/>
        <v>2.93</v>
      </c>
      <c r="X6" s="32">
        <f t="shared" si="6"/>
        <v>2.37</v>
      </c>
      <c r="Y6" s="32">
        <f t="shared" si="6"/>
        <v>1.7</v>
      </c>
      <c r="Z6" s="32">
        <f t="shared" si="6"/>
        <v>0.71</v>
      </c>
      <c r="AA6" s="32">
        <f t="shared" si="6"/>
        <v>0</v>
      </c>
      <c r="AB6" s="32">
        <f t="shared" si="6"/>
        <v>0</v>
      </c>
      <c r="AC6" s="32">
        <f t="shared" si="6"/>
        <v>0</v>
      </c>
      <c r="AD6" s="214">
        <f t="shared" si="6"/>
        <v>0</v>
      </c>
      <c r="AE6" s="214">
        <f t="shared" si="6"/>
        <v>0</v>
      </c>
      <c r="AF6" s="214">
        <f t="shared" si="6"/>
        <v>0</v>
      </c>
      <c r="AG6" s="32">
        <f t="shared" si="6"/>
        <v>0</v>
      </c>
      <c r="AH6" s="32">
        <f t="shared" ref="AC6:AJ9" si="7">AH$5</f>
        <v>0</v>
      </c>
      <c r="AI6" s="32">
        <f t="shared" si="7"/>
        <v>0</v>
      </c>
      <c r="AJ6" s="32">
        <f t="shared" si="7"/>
        <v>0</v>
      </c>
      <c r="AK6" s="32">
        <f t="shared" si="6"/>
        <v>0</v>
      </c>
      <c r="AL6" s="32">
        <f t="shared" si="6"/>
        <v>0</v>
      </c>
      <c r="AM6" s="32">
        <f t="shared" si="6"/>
        <v>0</v>
      </c>
      <c r="AN6" s="32">
        <f t="shared" si="6"/>
        <v>0</v>
      </c>
      <c r="AO6" s="32">
        <f t="shared" si="6"/>
        <v>0</v>
      </c>
      <c r="AP6" s="32">
        <f t="shared" si="6"/>
        <v>0</v>
      </c>
      <c r="AQ6" s="32">
        <f t="shared" si="6"/>
        <v>0</v>
      </c>
      <c r="AR6" s="32">
        <f t="shared" si="6"/>
        <v>0</v>
      </c>
      <c r="AS6" s="32">
        <f t="shared" si="6"/>
        <v>3.4836999999999998</v>
      </c>
      <c r="AT6" s="32">
        <f t="shared" si="6"/>
        <v>3.4836999999999998</v>
      </c>
      <c r="AU6" s="32">
        <f t="shared" si="6"/>
        <v>3.4836999999999998</v>
      </c>
      <c r="AV6" s="32">
        <f t="shared" si="6"/>
        <v>3.4836999999999998</v>
      </c>
      <c r="AW6" s="32">
        <f t="shared" si="6"/>
        <v>3.4836999999999998</v>
      </c>
      <c r="AX6" s="32">
        <f t="shared" si="6"/>
        <v>3.4836999999999998</v>
      </c>
      <c r="AY6" s="32">
        <f t="shared" si="6"/>
        <v>1.7603</v>
      </c>
      <c r="AZ6" s="32">
        <f t="shared" si="6"/>
        <v>1.7603</v>
      </c>
      <c r="BA6" s="32">
        <f t="shared" si="6"/>
        <v>0.39069999999999999</v>
      </c>
      <c r="BB6" s="32">
        <f t="shared" si="6"/>
        <v>0.39069999999999999</v>
      </c>
      <c r="BC6" s="32">
        <f t="shared" si="6"/>
        <v>0.39069999999999999</v>
      </c>
      <c r="BD6" s="32">
        <f t="shared" si="6"/>
        <v>0.39069999999999999</v>
      </c>
      <c r="BE6" s="32">
        <f t="shared" si="6"/>
        <v>0.39069999999999999</v>
      </c>
      <c r="BF6" s="32">
        <f t="shared" si="6"/>
        <v>0.39069999999999999</v>
      </c>
      <c r="BG6" s="32">
        <f t="shared" si="6"/>
        <v>0.18260000000000001</v>
      </c>
      <c r="BH6" s="32">
        <f t="shared" si="6"/>
        <v>0.18260000000000001</v>
      </c>
      <c r="BI6" s="32">
        <f t="shared" si="6"/>
        <v>2.9417</v>
      </c>
      <c r="BJ6" s="32">
        <f t="shared" si="6"/>
        <v>2.9417</v>
      </c>
      <c r="BK6" s="32">
        <f t="shared" si="6"/>
        <v>2.9417</v>
      </c>
      <c r="BL6" s="32">
        <f t="shared" si="6"/>
        <v>2.9417</v>
      </c>
      <c r="BM6" s="32">
        <f t="shared" si="6"/>
        <v>2.9417</v>
      </c>
      <c r="BN6" s="32">
        <f t="shared" si="6"/>
        <v>2.9417</v>
      </c>
      <c r="BO6" s="32">
        <f t="shared" si="6"/>
        <v>1.5610999999999999</v>
      </c>
      <c r="BP6" s="32">
        <f t="shared" si="6"/>
        <v>1.5610999999999999</v>
      </c>
      <c r="BQ6" s="32">
        <f t="shared" si="6"/>
        <v>0.27879999999999999</v>
      </c>
      <c r="BR6" s="32">
        <f t="shared" si="6"/>
        <v>0.27879999999999999</v>
      </c>
      <c r="BS6" s="32">
        <f t="shared" si="6"/>
        <v>0.27879999999999999</v>
      </c>
      <c r="BT6" s="32">
        <f t="shared" si="6"/>
        <v>0.27879999999999999</v>
      </c>
      <c r="BU6" s="32">
        <f t="shared" si="6"/>
        <v>0.27879999999999999</v>
      </c>
      <c r="BV6" s="32">
        <f t="shared" si="6"/>
        <v>0.27879999999999999</v>
      </c>
      <c r="BW6" s="32">
        <f t="shared" si="6"/>
        <v>0.1409</v>
      </c>
      <c r="BX6" s="32">
        <f t="shared" si="6"/>
        <v>0.1409</v>
      </c>
      <c r="BY6" s="32">
        <f t="shared" si="6"/>
        <v>3.8699999999999998E-2</v>
      </c>
      <c r="BZ6" s="32">
        <f t="shared" ref="BY6:CA11" si="8">BZ$5</f>
        <v>2.3999999999999998E-3</v>
      </c>
      <c r="CA6" s="32">
        <f t="shared" si="8"/>
        <v>0.68810000000000004</v>
      </c>
      <c r="CB6" s="33">
        <f>+$CB$5</f>
        <v>2.5134850000000002</v>
      </c>
      <c r="CC6" s="31">
        <f t="shared" ref="CC6:CN6" si="9">CC$5</f>
        <v>57.43</v>
      </c>
      <c r="CD6" s="31">
        <f t="shared" si="9"/>
        <v>0</v>
      </c>
      <c r="CE6" s="32">
        <f t="shared" si="9"/>
        <v>0.79459999999999997</v>
      </c>
      <c r="CF6" s="32">
        <f t="shared" si="9"/>
        <v>0.79459999999999997</v>
      </c>
      <c r="CG6" s="32">
        <f t="shared" si="9"/>
        <v>0.79459999999999997</v>
      </c>
      <c r="CH6" s="32">
        <f t="shared" si="9"/>
        <v>0.79459999999999997</v>
      </c>
      <c r="CI6" s="32">
        <f t="shared" si="9"/>
        <v>0.79459999999999997</v>
      </c>
      <c r="CJ6" s="32">
        <f t="shared" si="9"/>
        <v>0.79459999999999997</v>
      </c>
      <c r="CK6" s="32">
        <f t="shared" si="9"/>
        <v>0.79459999999999997</v>
      </c>
      <c r="CL6" s="32">
        <f t="shared" si="9"/>
        <v>0.79459999999999997</v>
      </c>
      <c r="CM6" s="33">
        <f t="shared" si="9"/>
        <v>8.5146669999999993</v>
      </c>
      <c r="CN6" s="33">
        <f t="shared" si="9"/>
        <v>0.69400099999999998</v>
      </c>
      <c r="CO6" s="33">
        <f t="shared" ref="CO6:CR11" si="10">CO$5</f>
        <v>0</v>
      </c>
      <c r="CP6" s="33">
        <f t="shared" si="10"/>
        <v>0</v>
      </c>
      <c r="CQ6" s="33">
        <f t="shared" si="10"/>
        <v>0</v>
      </c>
      <c r="CR6" s="33">
        <f t="shared" si="10"/>
        <v>0</v>
      </c>
      <c r="CS6" s="208">
        <f t="shared" ref="CS6:CS10" si="11">B6+E6+$H6+$T6+I6+J6+K6</f>
        <v>47.610000000000014</v>
      </c>
      <c r="CT6" s="208">
        <f t="shared" ref="CT6:CT10" si="12">C6+F6+$H6+$T6+I6+J6+K6</f>
        <v>465.72</v>
      </c>
      <c r="CU6" s="208">
        <f t="shared" ref="CU6:CU10" si="13">D6+G6+$H6+$T6+I6+J6+K6</f>
        <v>970.48</v>
      </c>
      <c r="CV6" s="209">
        <f>((L6+U6+$AK6+AC6+(AS6+BI6+BQ6+SUM($BY6:$CA6)))/100)+($CB6*OUT!$E$8)</f>
        <v>0.17115344220000001</v>
      </c>
      <c r="CW6" s="209">
        <f>((M6+V6+$AK6+AD6+(AT6+BJ6+BR6+SUM($BY6:$CA6)))/100)+($CB6*OUT!$E$8)</f>
        <v>0.3001204422</v>
      </c>
      <c r="CX6" s="209">
        <f>((N6+W6+$AK6+AE6+(AU6+BK6+BS6+SUM($BY6:$CA6)))/100)+($CB6*OUT!$E$8)</f>
        <v>0.27309644220000001</v>
      </c>
      <c r="CY6" s="209">
        <f>((O6+X6+$AK6+AF6+(AV6+BL6+BT6+SUM($BY6:$CA6)))/100)+($CB6*OUT!$E$8)</f>
        <v>0.26780244220000005</v>
      </c>
      <c r="CZ6" s="209">
        <f>((P6+Y6+$AK6+AG6+(AW6+BM6+BU6+SUM($BY6:$CA6)))/100)+($CB6*OUT!$E$8)</f>
        <v>0.24266144220000002</v>
      </c>
      <c r="DA6" s="209">
        <f>((Q6+Z6+$AK6+AH6+(AX6+BN6+BV6+SUM($BY6:$CA6)))/100)+($CB6*OUT!$E$8)</f>
        <v>0.20586344220000002</v>
      </c>
      <c r="DB6" s="209">
        <f>((R6+AA6+AI6+(AY6+BO6+BW6+SUM($BY6:$CA6)))/100)+($CB6*OUT!$E$8)</f>
        <v>0.15228544220000001</v>
      </c>
      <c r="DC6" s="209">
        <f>((S6+AB6+AJ6+(AZ6+BP6+BX6+SUM($BY6:$CA6)))/100)+($CB6*OUT!$E$8)</f>
        <v>0.1425044422</v>
      </c>
      <c r="DD6" s="209"/>
      <c r="DE6" s="209"/>
      <c r="DF6" s="209"/>
      <c r="DG6" s="209"/>
      <c r="DH6" s="209"/>
      <c r="DI6" s="209"/>
      <c r="DJ6" s="209"/>
      <c r="DK6" s="209"/>
    </row>
    <row r="7" spans="1:115" ht="9.9499999999999993" hidden="1" customHeight="1" outlineLevel="1" x14ac:dyDescent="0.15">
      <c r="A7" s="1" t="s">
        <v>107</v>
      </c>
      <c r="B7" s="164">
        <v>44.77</v>
      </c>
      <c r="C7" s="164">
        <v>323.58</v>
      </c>
      <c r="D7" s="164">
        <v>666.35</v>
      </c>
      <c r="E7" s="164">
        <v>26.81</v>
      </c>
      <c r="F7" s="164">
        <v>183.2</v>
      </c>
      <c r="G7" s="164">
        <v>375.46</v>
      </c>
      <c r="H7" s="165">
        <f t="shared" si="6"/>
        <v>2.0099999999999998</v>
      </c>
      <c r="I7" s="164">
        <v>0</v>
      </c>
      <c r="J7" s="164">
        <v>0</v>
      </c>
      <c r="K7" s="164">
        <v>0</v>
      </c>
      <c r="L7" s="29">
        <v>0</v>
      </c>
      <c r="M7" s="29">
        <v>11.1183</v>
      </c>
      <c r="N7" s="29">
        <v>10.176299999999999</v>
      </c>
      <c r="O7" s="29">
        <v>10.219099999999999</v>
      </c>
      <c r="P7" s="29">
        <v>7.6357999999999997</v>
      </c>
      <c r="Q7" s="29">
        <v>3.8677999999999999</v>
      </c>
      <c r="R7" s="29">
        <v>1.8982000000000001</v>
      </c>
      <c r="S7" s="29">
        <v>0.52810000000000001</v>
      </c>
      <c r="T7" s="165">
        <f t="shared" si="6"/>
        <v>-21.63</v>
      </c>
      <c r="U7" s="32">
        <f t="shared" si="6"/>
        <v>0</v>
      </c>
      <c r="V7" s="32">
        <f t="shared" si="6"/>
        <v>4.96</v>
      </c>
      <c r="W7" s="32">
        <f t="shared" si="6"/>
        <v>2.93</v>
      </c>
      <c r="X7" s="32">
        <f t="shared" si="6"/>
        <v>2.37</v>
      </c>
      <c r="Y7" s="32">
        <f t="shared" si="6"/>
        <v>1.7</v>
      </c>
      <c r="Z7" s="32">
        <f t="shared" si="6"/>
        <v>0.71</v>
      </c>
      <c r="AA7" s="32">
        <f t="shared" si="6"/>
        <v>0</v>
      </c>
      <c r="AB7" s="32">
        <f t="shared" si="6"/>
        <v>0</v>
      </c>
      <c r="AC7" s="32">
        <f t="shared" si="7"/>
        <v>0</v>
      </c>
      <c r="AD7" s="214">
        <f t="shared" si="7"/>
        <v>0</v>
      </c>
      <c r="AE7" s="214">
        <f t="shared" si="7"/>
        <v>0</v>
      </c>
      <c r="AF7" s="214">
        <f t="shared" si="7"/>
        <v>0</v>
      </c>
      <c r="AG7" s="32">
        <f t="shared" si="7"/>
        <v>0</v>
      </c>
      <c r="AH7" s="32">
        <f t="shared" si="7"/>
        <v>0</v>
      </c>
      <c r="AI7" s="32">
        <f t="shared" si="7"/>
        <v>0</v>
      </c>
      <c r="AJ7" s="32">
        <f t="shared" si="7"/>
        <v>0</v>
      </c>
      <c r="AK7" s="32">
        <f t="shared" si="6"/>
        <v>0</v>
      </c>
      <c r="AL7" s="32">
        <f t="shared" si="6"/>
        <v>0</v>
      </c>
      <c r="AM7" s="32">
        <f t="shared" si="6"/>
        <v>0</v>
      </c>
      <c r="AN7" s="32">
        <f t="shared" si="6"/>
        <v>0</v>
      </c>
      <c r="AO7" s="32">
        <f t="shared" si="6"/>
        <v>0</v>
      </c>
      <c r="AP7" s="32">
        <f t="shared" si="6"/>
        <v>0</v>
      </c>
      <c r="AQ7" s="32">
        <f t="shared" si="6"/>
        <v>0</v>
      </c>
      <c r="AR7" s="32">
        <f t="shared" si="6"/>
        <v>0</v>
      </c>
      <c r="AS7" s="32">
        <f t="shared" si="6"/>
        <v>3.4836999999999998</v>
      </c>
      <c r="AT7" s="32">
        <f t="shared" si="6"/>
        <v>3.4836999999999998</v>
      </c>
      <c r="AU7" s="32">
        <f t="shared" si="6"/>
        <v>3.4836999999999998</v>
      </c>
      <c r="AV7" s="32">
        <f t="shared" si="6"/>
        <v>3.4836999999999998</v>
      </c>
      <c r="AW7" s="32">
        <f t="shared" si="6"/>
        <v>3.4836999999999998</v>
      </c>
      <c r="AX7" s="32">
        <f t="shared" si="6"/>
        <v>3.4836999999999998</v>
      </c>
      <c r="AY7" s="32">
        <f t="shared" si="6"/>
        <v>1.7603</v>
      </c>
      <c r="AZ7" s="32">
        <f t="shared" si="6"/>
        <v>1.7603</v>
      </c>
      <c r="BA7" s="32">
        <f t="shared" si="6"/>
        <v>0.39069999999999999</v>
      </c>
      <c r="BB7" s="32">
        <f t="shared" si="6"/>
        <v>0.39069999999999999</v>
      </c>
      <c r="BC7" s="32">
        <f t="shared" si="6"/>
        <v>0.39069999999999999</v>
      </c>
      <c r="BD7" s="32">
        <f t="shared" si="6"/>
        <v>0.39069999999999999</v>
      </c>
      <c r="BE7" s="32">
        <f t="shared" si="6"/>
        <v>0.39069999999999999</v>
      </c>
      <c r="BF7" s="32">
        <f t="shared" si="6"/>
        <v>0.39069999999999999</v>
      </c>
      <c r="BG7" s="32">
        <f t="shared" si="6"/>
        <v>0.18260000000000001</v>
      </c>
      <c r="BH7" s="32">
        <f t="shared" si="6"/>
        <v>0.18260000000000001</v>
      </c>
      <c r="BI7" s="32">
        <f t="shared" si="6"/>
        <v>2.9417</v>
      </c>
      <c r="BJ7" s="32">
        <f t="shared" si="6"/>
        <v>2.9417</v>
      </c>
      <c r="BK7" s="32">
        <f t="shared" si="6"/>
        <v>2.9417</v>
      </c>
      <c r="BL7" s="32">
        <f t="shared" si="6"/>
        <v>2.9417</v>
      </c>
      <c r="BM7" s="32">
        <f t="shared" si="6"/>
        <v>2.9417</v>
      </c>
      <c r="BN7" s="32">
        <f t="shared" si="6"/>
        <v>2.9417</v>
      </c>
      <c r="BO7" s="32">
        <f t="shared" si="6"/>
        <v>1.5610999999999999</v>
      </c>
      <c r="BP7" s="32">
        <f t="shared" si="6"/>
        <v>1.5610999999999999</v>
      </c>
      <c r="BQ7" s="32">
        <f t="shared" si="6"/>
        <v>0.27879999999999999</v>
      </c>
      <c r="BR7" s="32">
        <f t="shared" si="6"/>
        <v>0.27879999999999999</v>
      </c>
      <c r="BS7" s="32">
        <f t="shared" si="6"/>
        <v>0.27879999999999999</v>
      </c>
      <c r="BT7" s="32">
        <f t="shared" si="6"/>
        <v>0.27879999999999999</v>
      </c>
      <c r="BU7" s="32">
        <f t="shared" si="6"/>
        <v>0.27879999999999999</v>
      </c>
      <c r="BV7" s="32">
        <f t="shared" si="6"/>
        <v>0.27879999999999999</v>
      </c>
      <c r="BW7" s="32">
        <f t="shared" si="6"/>
        <v>0.1409</v>
      </c>
      <c r="BX7" s="32">
        <f t="shared" si="6"/>
        <v>0.1409</v>
      </c>
      <c r="BY7" s="32">
        <f t="shared" si="8"/>
        <v>3.8699999999999998E-2</v>
      </c>
      <c r="BZ7" s="32">
        <f t="shared" si="8"/>
        <v>2.3999999999999998E-3</v>
      </c>
      <c r="CA7" s="32">
        <f t="shared" si="8"/>
        <v>0.68810000000000004</v>
      </c>
      <c r="CB7" s="33">
        <f t="shared" ref="CB7:CB11" si="14">+$CB$5</f>
        <v>2.5134850000000002</v>
      </c>
      <c r="CC7" s="31">
        <f t="shared" ref="CC7:CR11" si="15">CC$5</f>
        <v>57.43</v>
      </c>
      <c r="CD7" s="31">
        <f t="shared" si="15"/>
        <v>0</v>
      </c>
      <c r="CE7" s="32">
        <f t="shared" si="15"/>
        <v>0.79459999999999997</v>
      </c>
      <c r="CF7" s="32">
        <f t="shared" si="15"/>
        <v>0.79459999999999997</v>
      </c>
      <c r="CG7" s="32">
        <f t="shared" si="15"/>
        <v>0.79459999999999997</v>
      </c>
      <c r="CH7" s="32">
        <f t="shared" si="15"/>
        <v>0.79459999999999997</v>
      </c>
      <c r="CI7" s="32">
        <f t="shared" si="15"/>
        <v>0.79459999999999997</v>
      </c>
      <c r="CJ7" s="32">
        <f t="shared" si="15"/>
        <v>0.79459999999999997</v>
      </c>
      <c r="CK7" s="32">
        <f t="shared" si="15"/>
        <v>0.79459999999999997</v>
      </c>
      <c r="CL7" s="32">
        <f t="shared" si="15"/>
        <v>0.79459999999999997</v>
      </c>
      <c r="CM7" s="33">
        <f t="shared" si="15"/>
        <v>8.5146669999999993</v>
      </c>
      <c r="CN7" s="33">
        <f t="shared" si="15"/>
        <v>0.69400099999999998</v>
      </c>
      <c r="CO7" s="33">
        <f t="shared" si="10"/>
        <v>0</v>
      </c>
      <c r="CP7" s="33">
        <f t="shared" si="10"/>
        <v>0</v>
      </c>
      <c r="CQ7" s="33">
        <f t="shared" si="10"/>
        <v>0</v>
      </c>
      <c r="CR7" s="33">
        <f t="shared" si="10"/>
        <v>0</v>
      </c>
      <c r="CS7" s="208">
        <f t="shared" si="11"/>
        <v>51.960000000000008</v>
      </c>
      <c r="CT7" s="208">
        <f t="shared" si="12"/>
        <v>487.15999999999997</v>
      </c>
      <c r="CU7" s="208">
        <f t="shared" si="13"/>
        <v>1022.1899999999999</v>
      </c>
      <c r="CV7" s="209">
        <f>((L7+U7+$AK7+AC7+(AS7+BI7+BQ7+SUM($BY7:$CA7)))/100)+($CB7*OUT!$E$8)</f>
        <v>0.17115344220000001</v>
      </c>
      <c r="CW7" s="209">
        <f>((M7+V7+$AK7+AD7+(AT7+BJ7+BR7+SUM($BY7:$CA7)))/100)+($CB7*OUT!$E$8)</f>
        <v>0.33193644219999996</v>
      </c>
      <c r="CX7" s="209">
        <f>((N7+W7+$AK7+AE7+(AU7+BK7+BS7+SUM($BY7:$CA7)))/100)+($CB7*OUT!$E$8)</f>
        <v>0.30221644219999999</v>
      </c>
      <c r="CY7" s="209">
        <f>((O7+X7+$AK7+AF7+(AV7+BL7+BT7+SUM($BY7:$CA7)))/100)+($CB7*OUT!$E$8)</f>
        <v>0.29704444220000004</v>
      </c>
      <c r="CZ7" s="209">
        <f>((P7+Y7+$AK7+AG7+(AW7+BM7+BU7+SUM($BY7:$CA7)))/100)+($CB7*OUT!$E$8)</f>
        <v>0.2645114422</v>
      </c>
      <c r="DA7" s="209">
        <f>((Q7+Z7+$AK7+AH7+(AX7+BN7+BV7+SUM($BY7:$CA7)))/100)+($CB7*OUT!$E$8)</f>
        <v>0.21693144220000002</v>
      </c>
      <c r="DB7" s="209">
        <f>((R7+AA7+AI7+(AY7+BO7+BW7+SUM($BY7:$CA7)))/100)+($CB7*OUT!$E$8)</f>
        <v>0.1577164422</v>
      </c>
      <c r="DC7" s="209">
        <f>((S7+AB7+AJ7+(AZ7+BP7+BX7+SUM($BY7:$CA7)))/100)+($CB7*OUT!$E$8)</f>
        <v>0.14401544220000001</v>
      </c>
      <c r="DD7" s="209"/>
      <c r="DE7" s="209"/>
      <c r="DF7" s="209"/>
      <c r="DG7" s="209"/>
      <c r="DH7" s="209"/>
      <c r="DI7" s="209"/>
      <c r="DJ7" s="209"/>
      <c r="DK7" s="209"/>
    </row>
    <row r="8" spans="1:115" ht="9.9499999999999993" hidden="1" customHeight="1" outlineLevel="1" x14ac:dyDescent="0.15">
      <c r="A8" s="1" t="s">
        <v>94</v>
      </c>
      <c r="B8" s="164">
        <v>38.1</v>
      </c>
      <c r="C8" s="164">
        <v>284.19</v>
      </c>
      <c r="D8" s="164">
        <v>587.85</v>
      </c>
      <c r="E8" s="164">
        <v>27.67</v>
      </c>
      <c r="F8" s="164">
        <v>195.4</v>
      </c>
      <c r="G8" s="164">
        <v>402.37</v>
      </c>
      <c r="H8" s="165">
        <f t="shared" si="6"/>
        <v>2.0099999999999998</v>
      </c>
      <c r="I8" s="164">
        <v>0</v>
      </c>
      <c r="J8" s="164">
        <v>0</v>
      </c>
      <c r="K8" s="164">
        <v>0</v>
      </c>
      <c r="L8" s="29">
        <v>0</v>
      </c>
      <c r="M8" s="29">
        <v>13.2517</v>
      </c>
      <c r="N8" s="29">
        <v>12.129</v>
      </c>
      <c r="O8" s="29">
        <v>12.18</v>
      </c>
      <c r="P8" s="29">
        <v>9.1010000000000009</v>
      </c>
      <c r="Q8" s="29">
        <v>4.6100000000000003</v>
      </c>
      <c r="R8" s="29">
        <v>2.2625000000000002</v>
      </c>
      <c r="S8" s="29">
        <v>0.62939999999999996</v>
      </c>
      <c r="T8" s="165">
        <f t="shared" si="6"/>
        <v>-21.63</v>
      </c>
      <c r="U8" s="32">
        <f t="shared" si="6"/>
        <v>0</v>
      </c>
      <c r="V8" s="32">
        <f t="shared" si="6"/>
        <v>4.96</v>
      </c>
      <c r="W8" s="32">
        <f t="shared" si="6"/>
        <v>2.93</v>
      </c>
      <c r="X8" s="32">
        <f t="shared" si="6"/>
        <v>2.37</v>
      </c>
      <c r="Y8" s="32">
        <f t="shared" si="6"/>
        <v>1.7</v>
      </c>
      <c r="Z8" s="32">
        <f t="shared" si="6"/>
        <v>0.71</v>
      </c>
      <c r="AA8" s="32">
        <f t="shared" si="6"/>
        <v>0</v>
      </c>
      <c r="AB8" s="32">
        <f t="shared" si="6"/>
        <v>0</v>
      </c>
      <c r="AC8" s="32">
        <f t="shared" si="7"/>
        <v>0</v>
      </c>
      <c r="AD8" s="214">
        <f t="shared" si="7"/>
        <v>0</v>
      </c>
      <c r="AE8" s="214">
        <f t="shared" si="7"/>
        <v>0</v>
      </c>
      <c r="AF8" s="214">
        <f t="shared" si="7"/>
        <v>0</v>
      </c>
      <c r="AG8" s="32">
        <f t="shared" si="7"/>
        <v>0</v>
      </c>
      <c r="AH8" s="32">
        <f t="shared" si="7"/>
        <v>0</v>
      </c>
      <c r="AI8" s="32">
        <f t="shared" si="7"/>
        <v>0</v>
      </c>
      <c r="AJ8" s="32">
        <f t="shared" si="7"/>
        <v>0</v>
      </c>
      <c r="AK8" s="32">
        <f t="shared" si="6"/>
        <v>0</v>
      </c>
      <c r="AL8" s="32">
        <f t="shared" si="6"/>
        <v>0</v>
      </c>
      <c r="AM8" s="32">
        <f t="shared" si="6"/>
        <v>0</v>
      </c>
      <c r="AN8" s="32">
        <f t="shared" si="6"/>
        <v>0</v>
      </c>
      <c r="AO8" s="32">
        <f t="shared" si="6"/>
        <v>0</v>
      </c>
      <c r="AP8" s="32">
        <f t="shared" si="6"/>
        <v>0</v>
      </c>
      <c r="AQ8" s="32">
        <f t="shared" si="6"/>
        <v>0</v>
      </c>
      <c r="AR8" s="32">
        <f t="shared" si="6"/>
        <v>0</v>
      </c>
      <c r="AS8" s="32">
        <f t="shared" si="6"/>
        <v>3.4836999999999998</v>
      </c>
      <c r="AT8" s="32">
        <f t="shared" si="6"/>
        <v>3.4836999999999998</v>
      </c>
      <c r="AU8" s="32">
        <f t="shared" si="6"/>
        <v>3.4836999999999998</v>
      </c>
      <c r="AV8" s="32">
        <f t="shared" si="6"/>
        <v>3.4836999999999998</v>
      </c>
      <c r="AW8" s="32">
        <f t="shared" si="6"/>
        <v>3.4836999999999998</v>
      </c>
      <c r="AX8" s="32">
        <f t="shared" si="6"/>
        <v>3.4836999999999998</v>
      </c>
      <c r="AY8" s="32">
        <f t="shared" si="6"/>
        <v>1.7603</v>
      </c>
      <c r="AZ8" s="32">
        <f t="shared" si="6"/>
        <v>1.7603</v>
      </c>
      <c r="BA8" s="32">
        <f t="shared" si="6"/>
        <v>0.39069999999999999</v>
      </c>
      <c r="BB8" s="32">
        <f t="shared" si="6"/>
        <v>0.39069999999999999</v>
      </c>
      <c r="BC8" s="32">
        <f t="shared" si="6"/>
        <v>0.39069999999999999</v>
      </c>
      <c r="BD8" s="32">
        <f t="shared" si="6"/>
        <v>0.39069999999999999</v>
      </c>
      <c r="BE8" s="32">
        <f t="shared" si="6"/>
        <v>0.39069999999999999</v>
      </c>
      <c r="BF8" s="32">
        <f t="shared" si="6"/>
        <v>0.39069999999999999</v>
      </c>
      <c r="BG8" s="32">
        <f t="shared" si="6"/>
        <v>0.18260000000000001</v>
      </c>
      <c r="BH8" s="32">
        <f t="shared" si="6"/>
        <v>0.18260000000000001</v>
      </c>
      <c r="BI8" s="32">
        <f t="shared" si="6"/>
        <v>2.9417</v>
      </c>
      <c r="BJ8" s="32">
        <f t="shared" si="6"/>
        <v>2.9417</v>
      </c>
      <c r="BK8" s="32">
        <f t="shared" si="6"/>
        <v>2.9417</v>
      </c>
      <c r="BL8" s="32">
        <f t="shared" si="6"/>
        <v>2.9417</v>
      </c>
      <c r="BM8" s="32">
        <f t="shared" si="6"/>
        <v>2.9417</v>
      </c>
      <c r="BN8" s="32">
        <f t="shared" si="6"/>
        <v>2.9417</v>
      </c>
      <c r="BO8" s="32">
        <f t="shared" si="6"/>
        <v>1.5610999999999999</v>
      </c>
      <c r="BP8" s="32">
        <f t="shared" si="6"/>
        <v>1.5610999999999999</v>
      </c>
      <c r="BQ8" s="32">
        <f t="shared" si="6"/>
        <v>0.27879999999999999</v>
      </c>
      <c r="BR8" s="32">
        <f t="shared" si="6"/>
        <v>0.27879999999999999</v>
      </c>
      <c r="BS8" s="32">
        <f t="shared" si="6"/>
        <v>0.27879999999999999</v>
      </c>
      <c r="BT8" s="32">
        <f t="shared" si="6"/>
        <v>0.27879999999999999</v>
      </c>
      <c r="BU8" s="32">
        <f t="shared" si="6"/>
        <v>0.27879999999999999</v>
      </c>
      <c r="BV8" s="32">
        <f t="shared" si="6"/>
        <v>0.27879999999999999</v>
      </c>
      <c r="BW8" s="32">
        <f t="shared" si="6"/>
        <v>0.1409</v>
      </c>
      <c r="BX8" s="32">
        <f t="shared" si="6"/>
        <v>0.1409</v>
      </c>
      <c r="BY8" s="32">
        <f t="shared" si="8"/>
        <v>3.8699999999999998E-2</v>
      </c>
      <c r="BZ8" s="32">
        <f t="shared" si="8"/>
        <v>2.3999999999999998E-3</v>
      </c>
      <c r="CA8" s="32">
        <f t="shared" si="8"/>
        <v>0.68810000000000004</v>
      </c>
      <c r="CB8" s="33">
        <f t="shared" si="14"/>
        <v>2.5134850000000002</v>
      </c>
      <c r="CC8" s="31">
        <f t="shared" ref="CC8:CN8" si="16">CC$5</f>
        <v>57.43</v>
      </c>
      <c r="CD8" s="31">
        <f t="shared" si="16"/>
        <v>0</v>
      </c>
      <c r="CE8" s="32">
        <f t="shared" si="16"/>
        <v>0.79459999999999997</v>
      </c>
      <c r="CF8" s="32">
        <f t="shared" si="16"/>
        <v>0.79459999999999997</v>
      </c>
      <c r="CG8" s="32">
        <f t="shared" si="16"/>
        <v>0.79459999999999997</v>
      </c>
      <c r="CH8" s="32">
        <f t="shared" si="16"/>
        <v>0.79459999999999997</v>
      </c>
      <c r="CI8" s="32">
        <f t="shared" si="16"/>
        <v>0.79459999999999997</v>
      </c>
      <c r="CJ8" s="32">
        <f t="shared" si="16"/>
        <v>0.79459999999999997</v>
      </c>
      <c r="CK8" s="32">
        <f t="shared" si="16"/>
        <v>0.79459999999999997</v>
      </c>
      <c r="CL8" s="32">
        <f t="shared" si="16"/>
        <v>0.79459999999999997</v>
      </c>
      <c r="CM8" s="33">
        <f t="shared" si="16"/>
        <v>8.5146669999999993</v>
      </c>
      <c r="CN8" s="33">
        <f t="shared" si="16"/>
        <v>0.69400099999999998</v>
      </c>
      <c r="CO8" s="33">
        <f t="shared" si="10"/>
        <v>0</v>
      </c>
      <c r="CP8" s="33">
        <f t="shared" si="10"/>
        <v>0</v>
      </c>
      <c r="CQ8" s="33">
        <f t="shared" si="10"/>
        <v>0</v>
      </c>
      <c r="CR8" s="33">
        <f t="shared" si="10"/>
        <v>0</v>
      </c>
      <c r="CS8" s="208">
        <f t="shared" si="11"/>
        <v>46.15000000000002</v>
      </c>
      <c r="CT8" s="208">
        <f t="shared" si="12"/>
        <v>459.97</v>
      </c>
      <c r="CU8" s="208">
        <f t="shared" si="13"/>
        <v>970.6</v>
      </c>
      <c r="CV8" s="209">
        <f>((L8+U8+$AK8+AC8+(AS8+BI8+BQ8+SUM($BY8:$CA8)))/100)+($CB8*OUT!$E$8)</f>
        <v>0.17115344220000001</v>
      </c>
      <c r="CW8" s="209">
        <f>((M8+V8+$AK8+AD8+(AT8+BJ8+BR8+SUM($BY8:$CA8)))/100)+($CB8*OUT!$E$8)</f>
        <v>0.35327044219999998</v>
      </c>
      <c r="CX8" s="209">
        <f>((N8+W8+$AK8+AE8+(AU8+BK8+BS8+SUM($BY8:$CA8)))/100)+($CB8*OUT!$E$8)</f>
        <v>0.32174344220000001</v>
      </c>
      <c r="CY8" s="209">
        <f>((O8+X8+$AK8+AF8+(AV8+BL8+BT8+SUM($BY8:$CA8)))/100)+($CB8*OUT!$E$8)</f>
        <v>0.31665344220000002</v>
      </c>
      <c r="CZ8" s="209">
        <f>((P8+Y8+$AK8+AG8+(AW8+BM8+BU8+SUM($BY8:$CA8)))/100)+($CB8*OUT!$E$8)</f>
        <v>0.2791634422</v>
      </c>
      <c r="DA8" s="209">
        <f>((Q8+Z8+$AK8+AH8+(AX8+BN8+BV8+SUM($BY8:$CA8)))/100)+($CB8*OUT!$E$8)</f>
        <v>0.22435344220000003</v>
      </c>
      <c r="DB8" s="209">
        <f>((R8+AA8+AI8+(AY8+BO8+BW8+SUM($BY8:$CA8)))/100)+($CB8*OUT!$E$8)</f>
        <v>0.16135944220000001</v>
      </c>
      <c r="DC8" s="209">
        <f>((S8+AB8+AJ8+(AZ8+BP8+BX8+SUM($BY8:$CA8)))/100)+($CB8*OUT!$E$8)</f>
        <v>0.1450284422</v>
      </c>
      <c r="DD8" s="209"/>
      <c r="DE8" s="209"/>
      <c r="DF8" s="209"/>
      <c r="DG8" s="209"/>
      <c r="DH8" s="209"/>
      <c r="DI8" s="209"/>
      <c r="DJ8" s="209"/>
      <c r="DK8" s="209"/>
    </row>
    <row r="9" spans="1:115" ht="9.9499999999999993" hidden="1" customHeight="1" outlineLevel="1" x14ac:dyDescent="0.15">
      <c r="A9" s="1" t="s">
        <v>99</v>
      </c>
      <c r="B9" s="164">
        <v>54.02</v>
      </c>
      <c r="C9" s="164">
        <v>423.15</v>
      </c>
      <c r="D9" s="164">
        <v>854.31</v>
      </c>
      <c r="E9" s="164">
        <v>31.39</v>
      </c>
      <c r="F9" s="164">
        <v>234.26</v>
      </c>
      <c r="G9" s="164">
        <v>471.23</v>
      </c>
      <c r="H9" s="165">
        <f t="shared" si="6"/>
        <v>2.0099999999999998</v>
      </c>
      <c r="I9" s="164">
        <v>-0.37</v>
      </c>
      <c r="J9" s="164">
        <v>-0.35</v>
      </c>
      <c r="K9" s="164">
        <v>0</v>
      </c>
      <c r="L9" s="29">
        <v>0</v>
      </c>
      <c r="M9" s="29">
        <v>19.380099999999999</v>
      </c>
      <c r="N9" s="29">
        <v>17.738099999999999</v>
      </c>
      <c r="O9" s="29">
        <v>17.812799999999999</v>
      </c>
      <c r="P9" s="29">
        <v>13.309799999999999</v>
      </c>
      <c r="Q9" s="29">
        <v>6.742</v>
      </c>
      <c r="R9" s="29">
        <v>3.3088000000000002</v>
      </c>
      <c r="S9" s="29">
        <v>0.92049999999999998</v>
      </c>
      <c r="T9" s="165">
        <f t="shared" si="6"/>
        <v>-21.63</v>
      </c>
      <c r="U9" s="32">
        <f t="shared" si="6"/>
        <v>0</v>
      </c>
      <c r="V9" s="32">
        <f t="shared" si="6"/>
        <v>4.96</v>
      </c>
      <c r="W9" s="32">
        <f t="shared" si="6"/>
        <v>2.93</v>
      </c>
      <c r="X9" s="32">
        <f t="shared" si="6"/>
        <v>2.37</v>
      </c>
      <c r="Y9" s="32">
        <f t="shared" si="6"/>
        <v>1.7</v>
      </c>
      <c r="Z9" s="32">
        <f t="shared" si="6"/>
        <v>0.71</v>
      </c>
      <c r="AA9" s="32">
        <f t="shared" si="6"/>
        <v>0</v>
      </c>
      <c r="AB9" s="32">
        <f t="shared" si="6"/>
        <v>0</v>
      </c>
      <c r="AC9" s="32">
        <f t="shared" si="7"/>
        <v>0</v>
      </c>
      <c r="AD9" s="214">
        <f t="shared" si="7"/>
        <v>0</v>
      </c>
      <c r="AE9" s="214">
        <f t="shared" si="7"/>
        <v>0</v>
      </c>
      <c r="AF9" s="214">
        <f t="shared" si="7"/>
        <v>0</v>
      </c>
      <c r="AG9" s="32">
        <f t="shared" si="7"/>
        <v>0</v>
      </c>
      <c r="AH9" s="32">
        <f t="shared" si="7"/>
        <v>0</v>
      </c>
      <c r="AI9" s="32">
        <f t="shared" si="7"/>
        <v>0</v>
      </c>
      <c r="AJ9" s="32">
        <f t="shared" si="7"/>
        <v>0</v>
      </c>
      <c r="AK9" s="32">
        <f t="shared" si="6"/>
        <v>0</v>
      </c>
      <c r="AL9" s="32">
        <f t="shared" si="6"/>
        <v>0</v>
      </c>
      <c r="AM9" s="32">
        <f t="shared" si="6"/>
        <v>0</v>
      </c>
      <c r="AN9" s="32">
        <f t="shared" si="6"/>
        <v>0</v>
      </c>
      <c r="AO9" s="32">
        <f t="shared" si="6"/>
        <v>0</v>
      </c>
      <c r="AP9" s="32">
        <f t="shared" si="6"/>
        <v>0</v>
      </c>
      <c r="AQ9" s="32">
        <f t="shared" si="6"/>
        <v>0</v>
      </c>
      <c r="AR9" s="32">
        <f t="shared" si="6"/>
        <v>0</v>
      </c>
      <c r="AS9" s="32">
        <f t="shared" si="6"/>
        <v>3.4836999999999998</v>
      </c>
      <c r="AT9" s="32">
        <f t="shared" si="6"/>
        <v>3.4836999999999998</v>
      </c>
      <c r="AU9" s="32">
        <f t="shared" si="6"/>
        <v>3.4836999999999998</v>
      </c>
      <c r="AV9" s="32">
        <f t="shared" si="6"/>
        <v>3.4836999999999998</v>
      </c>
      <c r="AW9" s="32">
        <f t="shared" si="6"/>
        <v>3.4836999999999998</v>
      </c>
      <c r="AX9" s="32">
        <f t="shared" si="6"/>
        <v>3.4836999999999998</v>
      </c>
      <c r="AY9" s="32">
        <f t="shared" si="6"/>
        <v>1.7603</v>
      </c>
      <c r="AZ9" s="32">
        <f t="shared" si="6"/>
        <v>1.7603</v>
      </c>
      <c r="BA9" s="32">
        <f t="shared" si="6"/>
        <v>0.39069999999999999</v>
      </c>
      <c r="BB9" s="32">
        <f t="shared" si="6"/>
        <v>0.39069999999999999</v>
      </c>
      <c r="BC9" s="32">
        <f t="shared" si="6"/>
        <v>0.39069999999999999</v>
      </c>
      <c r="BD9" s="32">
        <f t="shared" si="6"/>
        <v>0.39069999999999999</v>
      </c>
      <c r="BE9" s="32">
        <f t="shared" si="6"/>
        <v>0.39069999999999999</v>
      </c>
      <c r="BF9" s="32">
        <f t="shared" si="6"/>
        <v>0.39069999999999999</v>
      </c>
      <c r="BG9" s="32">
        <f t="shared" si="6"/>
        <v>0.18260000000000001</v>
      </c>
      <c r="BH9" s="32">
        <f t="shared" si="6"/>
        <v>0.18260000000000001</v>
      </c>
      <c r="BI9" s="32">
        <f t="shared" si="6"/>
        <v>2.9417</v>
      </c>
      <c r="BJ9" s="32">
        <f t="shared" si="6"/>
        <v>2.9417</v>
      </c>
      <c r="BK9" s="32">
        <f t="shared" si="6"/>
        <v>2.9417</v>
      </c>
      <c r="BL9" s="32">
        <f t="shared" si="6"/>
        <v>2.9417</v>
      </c>
      <c r="BM9" s="32">
        <f t="shared" si="6"/>
        <v>2.9417</v>
      </c>
      <c r="BN9" s="32">
        <f t="shared" si="6"/>
        <v>2.9417</v>
      </c>
      <c r="BO9" s="32">
        <f t="shared" si="6"/>
        <v>1.5610999999999999</v>
      </c>
      <c r="BP9" s="32">
        <f t="shared" si="6"/>
        <v>1.5610999999999999</v>
      </c>
      <c r="BQ9" s="32">
        <f t="shared" si="6"/>
        <v>0.27879999999999999</v>
      </c>
      <c r="BR9" s="32">
        <f t="shared" si="6"/>
        <v>0.27879999999999999</v>
      </c>
      <c r="BS9" s="32">
        <f t="shared" si="6"/>
        <v>0.27879999999999999</v>
      </c>
      <c r="BT9" s="32">
        <f t="shared" si="6"/>
        <v>0.27879999999999999</v>
      </c>
      <c r="BU9" s="32">
        <f t="shared" si="6"/>
        <v>0.27879999999999999</v>
      </c>
      <c r="BV9" s="32">
        <f t="shared" si="6"/>
        <v>0.27879999999999999</v>
      </c>
      <c r="BW9" s="32">
        <f t="shared" si="6"/>
        <v>0.1409</v>
      </c>
      <c r="BX9" s="32">
        <f t="shared" si="6"/>
        <v>0.1409</v>
      </c>
      <c r="BY9" s="32">
        <f t="shared" si="8"/>
        <v>3.8699999999999998E-2</v>
      </c>
      <c r="BZ9" s="32">
        <f t="shared" si="8"/>
        <v>2.3999999999999998E-3</v>
      </c>
      <c r="CA9" s="32">
        <f t="shared" si="8"/>
        <v>0.68810000000000004</v>
      </c>
      <c r="CB9" s="33">
        <f t="shared" si="14"/>
        <v>2.5134850000000002</v>
      </c>
      <c r="CC9" s="31">
        <f t="shared" si="15"/>
        <v>57.43</v>
      </c>
      <c r="CD9" s="31">
        <f t="shared" si="15"/>
        <v>0</v>
      </c>
      <c r="CE9" s="32">
        <f t="shared" si="15"/>
        <v>0.79459999999999997</v>
      </c>
      <c r="CF9" s="32">
        <f t="shared" si="15"/>
        <v>0.79459999999999997</v>
      </c>
      <c r="CG9" s="32">
        <f t="shared" si="15"/>
        <v>0.79459999999999997</v>
      </c>
      <c r="CH9" s="32">
        <f t="shared" si="15"/>
        <v>0.79459999999999997</v>
      </c>
      <c r="CI9" s="32">
        <f t="shared" si="15"/>
        <v>0.79459999999999997</v>
      </c>
      <c r="CJ9" s="32">
        <f t="shared" si="15"/>
        <v>0.79459999999999997</v>
      </c>
      <c r="CK9" s="32">
        <f t="shared" si="15"/>
        <v>0.79459999999999997</v>
      </c>
      <c r="CL9" s="32">
        <f t="shared" si="15"/>
        <v>0.79459999999999997</v>
      </c>
      <c r="CM9" s="33">
        <f t="shared" si="15"/>
        <v>8.5146669999999993</v>
      </c>
      <c r="CN9" s="33">
        <f t="shared" si="15"/>
        <v>0.69400099999999998</v>
      </c>
      <c r="CO9" s="33">
        <f t="shared" si="10"/>
        <v>0</v>
      </c>
      <c r="CP9" s="33">
        <f t="shared" si="10"/>
        <v>0</v>
      </c>
      <c r="CQ9" s="33">
        <f t="shared" si="10"/>
        <v>0</v>
      </c>
      <c r="CR9" s="33">
        <f t="shared" si="10"/>
        <v>0</v>
      </c>
      <c r="CS9" s="208">
        <f t="shared" si="11"/>
        <v>65.070000000000007</v>
      </c>
      <c r="CT9" s="208">
        <f t="shared" si="12"/>
        <v>637.06999999999994</v>
      </c>
      <c r="CU9" s="208">
        <f t="shared" si="13"/>
        <v>1305.2</v>
      </c>
      <c r="CV9" s="209">
        <f>((L9+U9+$AK9+AC9+(AS9+BI9+BQ9+SUM($BY9:$CA9)))/100)+($CB9*OUT!$E$8)</f>
        <v>0.17115344220000001</v>
      </c>
      <c r="CW9" s="209">
        <f>((M9+V9+$AK9+AD9+(AT9+BJ9+BR9+SUM($BY9:$CA9)))/100)+($CB9*OUT!$E$8)</f>
        <v>0.41455444219999998</v>
      </c>
      <c r="CX9" s="209">
        <f>((N9+W9+$AK9+AE9+(AU9+BK9+BS9+SUM($BY9:$CA9)))/100)+($CB9*OUT!$E$8)</f>
        <v>0.37783444220000001</v>
      </c>
      <c r="CY9" s="209">
        <f>((O9+X9+$AK9+AF9+(AV9+BL9+BT9+SUM($BY9:$CA9)))/100)+($CB9*OUT!$E$8)</f>
        <v>0.37298144220000001</v>
      </c>
      <c r="CZ9" s="209">
        <f>((P9+Y9+$AK9+AG9+(AW9+BM9+BU9+SUM($BY9:$CA9)))/100)+($CB9*OUT!$E$8)</f>
        <v>0.32125144219999996</v>
      </c>
      <c r="DA9" s="209">
        <f>((Q9+Z9+$AK9+AH9+(AX9+BN9+BV9+SUM($BY9:$CA9)))/100)+($CB9*OUT!$E$8)</f>
        <v>0.24567344220000004</v>
      </c>
      <c r="DB9" s="209">
        <f>((R9+AA9+AI9+(AY9+BO9+BW9+SUM($BY9:$CA9)))/100)+($CB9*OUT!$E$8)</f>
        <v>0.17182244219999998</v>
      </c>
      <c r="DC9" s="209">
        <f>((S9+AB9+AJ9+(AZ9+BP9+BX9+SUM($BY9:$CA9)))/100)+($CB9*OUT!$E$8)</f>
        <v>0.14793944219999999</v>
      </c>
      <c r="DD9" s="209"/>
      <c r="DE9" s="209"/>
      <c r="DF9" s="209"/>
      <c r="DG9" s="209"/>
      <c r="DH9" s="209"/>
      <c r="DI9" s="209"/>
      <c r="DJ9" s="209"/>
      <c r="DK9" s="209"/>
    </row>
    <row r="10" spans="1:115" ht="9.9499999999999993" hidden="1" customHeight="1" outlineLevel="1" x14ac:dyDescent="0.15">
      <c r="A10" s="1" t="s">
        <v>97</v>
      </c>
      <c r="B10" s="164">
        <v>65.319999999999993</v>
      </c>
      <c r="C10" s="164">
        <v>471.95</v>
      </c>
      <c r="D10" s="164">
        <v>1018.27</v>
      </c>
      <c r="E10" s="164">
        <v>28.99</v>
      </c>
      <c r="F10" s="164">
        <v>198.85</v>
      </c>
      <c r="G10" s="164">
        <v>427.07</v>
      </c>
      <c r="H10" s="165">
        <f t="shared" ref="H10:BY10" si="17">H$5</f>
        <v>2.0099999999999998</v>
      </c>
      <c r="I10" s="164">
        <v>0</v>
      </c>
      <c r="J10" s="164">
        <v>0</v>
      </c>
      <c r="K10" s="164">
        <v>0</v>
      </c>
      <c r="L10" s="29">
        <v>0</v>
      </c>
      <c r="M10" s="29">
        <v>25.857900000000001</v>
      </c>
      <c r="N10" s="29">
        <v>23.667100000000001</v>
      </c>
      <c r="O10" s="29">
        <v>23.7667</v>
      </c>
      <c r="P10" s="29">
        <v>17.758600000000001</v>
      </c>
      <c r="Q10" s="29">
        <v>8.9954999999999998</v>
      </c>
      <c r="R10" s="29">
        <v>4.4147999999999996</v>
      </c>
      <c r="S10" s="29">
        <v>1.2282</v>
      </c>
      <c r="T10" s="165">
        <f t="shared" si="17"/>
        <v>-21.63</v>
      </c>
      <c r="U10" s="32">
        <f t="shared" si="17"/>
        <v>0</v>
      </c>
      <c r="V10" s="32">
        <f t="shared" si="17"/>
        <v>4.96</v>
      </c>
      <c r="W10" s="32">
        <f t="shared" si="17"/>
        <v>2.93</v>
      </c>
      <c r="X10" s="32">
        <f t="shared" si="17"/>
        <v>2.37</v>
      </c>
      <c r="Y10" s="32">
        <f t="shared" si="17"/>
        <v>1.7</v>
      </c>
      <c r="Z10" s="32">
        <f t="shared" si="17"/>
        <v>0.71</v>
      </c>
      <c r="AA10" s="32">
        <f t="shared" si="17"/>
        <v>0</v>
      </c>
      <c r="AB10" s="32">
        <f t="shared" si="17"/>
        <v>0</v>
      </c>
      <c r="AC10" s="32">
        <f t="shared" si="17"/>
        <v>0</v>
      </c>
      <c r="AD10" s="214">
        <f t="shared" si="17"/>
        <v>0</v>
      </c>
      <c r="AE10" s="214">
        <f t="shared" si="17"/>
        <v>0</v>
      </c>
      <c r="AF10" s="214">
        <f t="shared" si="17"/>
        <v>0</v>
      </c>
      <c r="AG10" s="32">
        <f t="shared" si="17"/>
        <v>0</v>
      </c>
      <c r="AH10" s="32">
        <f t="shared" si="17"/>
        <v>0</v>
      </c>
      <c r="AI10" s="32">
        <f t="shared" si="17"/>
        <v>0</v>
      </c>
      <c r="AJ10" s="32">
        <f t="shared" si="17"/>
        <v>0</v>
      </c>
      <c r="AK10" s="32">
        <f t="shared" si="17"/>
        <v>0</v>
      </c>
      <c r="AL10" s="32">
        <f t="shared" si="17"/>
        <v>0</v>
      </c>
      <c r="AM10" s="32">
        <f t="shared" si="17"/>
        <v>0</v>
      </c>
      <c r="AN10" s="32">
        <f t="shared" si="17"/>
        <v>0</v>
      </c>
      <c r="AO10" s="32">
        <f t="shared" si="17"/>
        <v>0</v>
      </c>
      <c r="AP10" s="32">
        <f t="shared" si="17"/>
        <v>0</v>
      </c>
      <c r="AQ10" s="32">
        <f t="shared" si="17"/>
        <v>0</v>
      </c>
      <c r="AR10" s="32">
        <f t="shared" si="17"/>
        <v>0</v>
      </c>
      <c r="AS10" s="32">
        <f t="shared" si="17"/>
        <v>3.4836999999999998</v>
      </c>
      <c r="AT10" s="32">
        <f t="shared" si="17"/>
        <v>3.4836999999999998</v>
      </c>
      <c r="AU10" s="32">
        <f t="shared" si="17"/>
        <v>3.4836999999999998</v>
      </c>
      <c r="AV10" s="32">
        <f t="shared" si="17"/>
        <v>3.4836999999999998</v>
      </c>
      <c r="AW10" s="32">
        <f t="shared" si="17"/>
        <v>3.4836999999999998</v>
      </c>
      <c r="AX10" s="32">
        <f t="shared" si="17"/>
        <v>3.4836999999999998</v>
      </c>
      <c r="AY10" s="32">
        <f t="shared" si="17"/>
        <v>1.7603</v>
      </c>
      <c r="AZ10" s="32">
        <f t="shared" si="17"/>
        <v>1.7603</v>
      </c>
      <c r="BA10" s="32">
        <f t="shared" si="17"/>
        <v>0.39069999999999999</v>
      </c>
      <c r="BB10" s="32">
        <f t="shared" si="17"/>
        <v>0.39069999999999999</v>
      </c>
      <c r="BC10" s="32">
        <f t="shared" si="17"/>
        <v>0.39069999999999999</v>
      </c>
      <c r="BD10" s="32">
        <f t="shared" si="17"/>
        <v>0.39069999999999999</v>
      </c>
      <c r="BE10" s="32">
        <f t="shared" si="17"/>
        <v>0.39069999999999999</v>
      </c>
      <c r="BF10" s="32">
        <f t="shared" si="17"/>
        <v>0.39069999999999999</v>
      </c>
      <c r="BG10" s="32">
        <f t="shared" si="17"/>
        <v>0.18260000000000001</v>
      </c>
      <c r="BH10" s="32">
        <f t="shared" si="17"/>
        <v>0.18260000000000001</v>
      </c>
      <c r="BI10" s="32">
        <f t="shared" si="17"/>
        <v>2.9417</v>
      </c>
      <c r="BJ10" s="32">
        <f t="shared" si="17"/>
        <v>2.9417</v>
      </c>
      <c r="BK10" s="32">
        <f t="shared" si="17"/>
        <v>2.9417</v>
      </c>
      <c r="BL10" s="32">
        <f t="shared" si="17"/>
        <v>2.9417</v>
      </c>
      <c r="BM10" s="32">
        <f t="shared" si="17"/>
        <v>2.9417</v>
      </c>
      <c r="BN10" s="32">
        <f t="shared" si="17"/>
        <v>2.9417</v>
      </c>
      <c r="BO10" s="32">
        <f t="shared" si="17"/>
        <v>1.5610999999999999</v>
      </c>
      <c r="BP10" s="32">
        <f t="shared" si="17"/>
        <v>1.5610999999999999</v>
      </c>
      <c r="BQ10" s="32">
        <f t="shared" si="17"/>
        <v>0.27879999999999999</v>
      </c>
      <c r="BR10" s="32">
        <f t="shared" si="17"/>
        <v>0.27879999999999999</v>
      </c>
      <c r="BS10" s="32">
        <f t="shared" si="17"/>
        <v>0.27879999999999999</v>
      </c>
      <c r="BT10" s="32">
        <f t="shared" si="17"/>
        <v>0.27879999999999999</v>
      </c>
      <c r="BU10" s="32">
        <f t="shared" si="17"/>
        <v>0.27879999999999999</v>
      </c>
      <c r="BV10" s="32">
        <f t="shared" si="17"/>
        <v>0.27879999999999999</v>
      </c>
      <c r="BW10" s="32">
        <f t="shared" si="17"/>
        <v>0.1409</v>
      </c>
      <c r="BX10" s="32">
        <f t="shared" si="17"/>
        <v>0.1409</v>
      </c>
      <c r="BY10" s="32">
        <f t="shared" si="17"/>
        <v>3.8699999999999998E-2</v>
      </c>
      <c r="BZ10" s="32">
        <f t="shared" si="8"/>
        <v>2.3999999999999998E-3</v>
      </c>
      <c r="CA10" s="32">
        <f t="shared" si="8"/>
        <v>0.68810000000000004</v>
      </c>
      <c r="CB10" s="33">
        <f t="shared" si="14"/>
        <v>2.5134850000000002</v>
      </c>
      <c r="CC10" s="31">
        <f t="shared" si="15"/>
        <v>57.43</v>
      </c>
      <c r="CD10" s="31">
        <f t="shared" si="15"/>
        <v>0</v>
      </c>
      <c r="CE10" s="32">
        <f t="shared" si="15"/>
        <v>0.79459999999999997</v>
      </c>
      <c r="CF10" s="32">
        <f t="shared" si="15"/>
        <v>0.79459999999999997</v>
      </c>
      <c r="CG10" s="32">
        <f t="shared" si="15"/>
        <v>0.79459999999999997</v>
      </c>
      <c r="CH10" s="32">
        <f t="shared" si="15"/>
        <v>0.79459999999999997</v>
      </c>
      <c r="CI10" s="32">
        <f t="shared" si="15"/>
        <v>0.79459999999999997</v>
      </c>
      <c r="CJ10" s="32">
        <f t="shared" si="15"/>
        <v>0.79459999999999997</v>
      </c>
      <c r="CK10" s="32">
        <f t="shared" si="15"/>
        <v>0.79459999999999997</v>
      </c>
      <c r="CL10" s="32">
        <f t="shared" si="15"/>
        <v>0.79459999999999997</v>
      </c>
      <c r="CM10" s="33">
        <f t="shared" si="15"/>
        <v>8.5146669999999993</v>
      </c>
      <c r="CN10" s="33">
        <f t="shared" si="15"/>
        <v>0.69400099999999998</v>
      </c>
      <c r="CO10" s="33">
        <f t="shared" si="15"/>
        <v>0</v>
      </c>
      <c r="CP10" s="33">
        <f t="shared" si="15"/>
        <v>0</v>
      </c>
      <c r="CQ10" s="33">
        <f t="shared" si="15"/>
        <v>0</v>
      </c>
      <c r="CR10" s="33">
        <f t="shared" si="15"/>
        <v>0</v>
      </c>
      <c r="CS10" s="208">
        <f t="shared" si="11"/>
        <v>74.69</v>
      </c>
      <c r="CT10" s="208">
        <f t="shared" si="12"/>
        <v>651.17999999999995</v>
      </c>
      <c r="CU10" s="208">
        <f t="shared" si="13"/>
        <v>1425.7199999999998</v>
      </c>
      <c r="CV10" s="209">
        <f>((L10+U10+$AK10+AC10+(AS10+BI10+BQ10+SUM($BY10:$CA10)))/100)+($CB10*OUT!$E$8)</f>
        <v>0.17115344220000001</v>
      </c>
      <c r="CW10" s="209">
        <f>((M10+V10+$AK10+AD10+(AT10+BJ10+BR10+SUM($BY10:$CA10)))/100)+($CB10*OUT!$E$8)</f>
        <v>0.47933244219999999</v>
      </c>
      <c r="CX10" s="209">
        <f>((N10+W10+$AK10+AE10+(AU10+BK10+BS10+SUM($BY10:$CA10)))/100)+($CB10*OUT!$E$8)</f>
        <v>0.43712444220000002</v>
      </c>
      <c r="CY10" s="209">
        <f>((O10+X10+$AK10+AF10+(AV10+BL10+BT10+SUM($BY10:$CA10)))/100)+($CB10*OUT!$E$8)</f>
        <v>0.43252044220000002</v>
      </c>
      <c r="CZ10" s="209">
        <f>((P10+Y10+$AK10+AG10+(AW10+BM10+BU10+SUM($BY10:$CA10)))/100)+($CB10*OUT!$E$8)</f>
        <v>0.36573944220000004</v>
      </c>
      <c r="DA10" s="209">
        <f>((Q10+Z10+$AK10+AH10+(AX10+BN10+BV10+SUM($BY10:$CA10)))/100)+($CB10*OUT!$E$8)</f>
        <v>0.26820844220000001</v>
      </c>
      <c r="DB10" s="209">
        <f>((R10+AA10+AI10+(AY10+BO10+BW10+SUM($BY10:$CA10)))/100)+($CB10*OUT!$E$8)</f>
        <v>0.18288244219999999</v>
      </c>
      <c r="DC10" s="209">
        <f>((S10+AB10+AJ10+(AZ10+BP10+BX10+SUM($BY10:$CA10)))/100)+($CB10*OUT!$E$8)</f>
        <v>0.15101644219999999</v>
      </c>
      <c r="DD10" s="209"/>
      <c r="DE10" s="209"/>
      <c r="DF10" s="209"/>
      <c r="DG10" s="209"/>
      <c r="DH10" s="209"/>
      <c r="DI10" s="209"/>
      <c r="DJ10" s="209"/>
      <c r="DK10" s="209"/>
    </row>
    <row r="11" spans="1:115" ht="9.9499999999999993" hidden="1" customHeight="1" outlineLevel="1" x14ac:dyDescent="0.15">
      <c r="A11" s="1" t="s">
        <v>113</v>
      </c>
      <c r="B11" s="164">
        <v>1641.3799999999999</v>
      </c>
      <c r="C11" s="164">
        <v>2048.0099999999998</v>
      </c>
      <c r="D11" s="164">
        <v>2594.33</v>
      </c>
      <c r="E11" s="164">
        <v>28.99</v>
      </c>
      <c r="F11" s="164">
        <v>198.85</v>
      </c>
      <c r="G11" s="164">
        <v>427.07</v>
      </c>
      <c r="H11" s="165">
        <f t="shared" ref="H11:BX11" si="18">H$5</f>
        <v>2.0099999999999998</v>
      </c>
      <c r="I11" s="164">
        <v>0</v>
      </c>
      <c r="J11" s="164">
        <v>0</v>
      </c>
      <c r="K11" s="164">
        <v>-1576.06</v>
      </c>
      <c r="L11" s="29">
        <v>0</v>
      </c>
      <c r="M11" s="29">
        <v>25.857900000000001</v>
      </c>
      <c r="N11" s="29">
        <v>23.667100000000001</v>
      </c>
      <c r="O11" s="29">
        <v>23.7667</v>
      </c>
      <c r="P11" s="29">
        <v>17.758600000000001</v>
      </c>
      <c r="Q11" s="29">
        <v>8.9954999999999998</v>
      </c>
      <c r="R11" s="29">
        <v>4.4147999999999996</v>
      </c>
      <c r="S11" s="29">
        <v>1.2282</v>
      </c>
      <c r="T11" s="165">
        <f t="shared" si="18"/>
        <v>-21.63</v>
      </c>
      <c r="U11" s="32">
        <f t="shared" si="18"/>
        <v>0</v>
      </c>
      <c r="V11" s="32">
        <f t="shared" si="18"/>
        <v>4.96</v>
      </c>
      <c r="W11" s="32">
        <f t="shared" si="18"/>
        <v>2.93</v>
      </c>
      <c r="X11" s="32">
        <f t="shared" si="18"/>
        <v>2.37</v>
      </c>
      <c r="Y11" s="32">
        <f t="shared" si="18"/>
        <v>1.7</v>
      </c>
      <c r="Z11" s="32">
        <f t="shared" si="18"/>
        <v>0.71</v>
      </c>
      <c r="AA11" s="32">
        <f t="shared" si="18"/>
        <v>0</v>
      </c>
      <c r="AB11" s="32">
        <f t="shared" si="18"/>
        <v>0</v>
      </c>
      <c r="AC11" s="32">
        <f t="shared" si="18"/>
        <v>0</v>
      </c>
      <c r="AD11" s="214">
        <f t="shared" si="18"/>
        <v>0</v>
      </c>
      <c r="AE11" s="214">
        <f t="shared" si="18"/>
        <v>0</v>
      </c>
      <c r="AF11" s="214">
        <f t="shared" si="18"/>
        <v>0</v>
      </c>
      <c r="AG11" s="32">
        <f t="shared" si="18"/>
        <v>0</v>
      </c>
      <c r="AH11" s="32">
        <f t="shared" si="18"/>
        <v>0</v>
      </c>
      <c r="AI11" s="32">
        <f t="shared" si="18"/>
        <v>0</v>
      </c>
      <c r="AJ11" s="32">
        <f t="shared" si="18"/>
        <v>0</v>
      </c>
      <c r="AK11" s="32">
        <f t="shared" si="18"/>
        <v>0</v>
      </c>
      <c r="AL11" s="32">
        <f t="shared" si="18"/>
        <v>0</v>
      </c>
      <c r="AM11" s="32">
        <f t="shared" si="18"/>
        <v>0</v>
      </c>
      <c r="AN11" s="32">
        <f t="shared" si="18"/>
        <v>0</v>
      </c>
      <c r="AO11" s="32">
        <f t="shared" si="18"/>
        <v>0</v>
      </c>
      <c r="AP11" s="32">
        <f t="shared" si="18"/>
        <v>0</v>
      </c>
      <c r="AQ11" s="32">
        <f t="shared" si="18"/>
        <v>0</v>
      </c>
      <c r="AR11" s="32">
        <f t="shared" ref="AR11" si="19">AR$5</f>
        <v>0</v>
      </c>
      <c r="AS11" s="32">
        <f t="shared" si="18"/>
        <v>3.4836999999999998</v>
      </c>
      <c r="AT11" s="32">
        <f t="shared" si="18"/>
        <v>3.4836999999999998</v>
      </c>
      <c r="AU11" s="32">
        <f t="shared" si="18"/>
        <v>3.4836999999999998</v>
      </c>
      <c r="AV11" s="32">
        <f t="shared" si="18"/>
        <v>3.4836999999999998</v>
      </c>
      <c r="AW11" s="32">
        <f t="shared" si="18"/>
        <v>3.4836999999999998</v>
      </c>
      <c r="AX11" s="32">
        <f t="shared" si="18"/>
        <v>3.4836999999999998</v>
      </c>
      <c r="AY11" s="32">
        <f t="shared" si="18"/>
        <v>1.7603</v>
      </c>
      <c r="AZ11" s="32">
        <f t="shared" si="18"/>
        <v>1.7603</v>
      </c>
      <c r="BA11" s="32">
        <f t="shared" si="18"/>
        <v>0.39069999999999999</v>
      </c>
      <c r="BB11" s="32">
        <f t="shared" si="18"/>
        <v>0.39069999999999999</v>
      </c>
      <c r="BC11" s="32">
        <f t="shared" si="18"/>
        <v>0.39069999999999999</v>
      </c>
      <c r="BD11" s="32">
        <f t="shared" si="18"/>
        <v>0.39069999999999999</v>
      </c>
      <c r="BE11" s="32">
        <f t="shared" si="18"/>
        <v>0.39069999999999999</v>
      </c>
      <c r="BF11" s="32">
        <f t="shared" si="18"/>
        <v>0.39069999999999999</v>
      </c>
      <c r="BG11" s="32">
        <f t="shared" si="18"/>
        <v>0.18260000000000001</v>
      </c>
      <c r="BH11" s="32">
        <f t="shared" si="18"/>
        <v>0.18260000000000001</v>
      </c>
      <c r="BI11" s="32">
        <f t="shared" si="18"/>
        <v>2.9417</v>
      </c>
      <c r="BJ11" s="32">
        <f t="shared" si="18"/>
        <v>2.9417</v>
      </c>
      <c r="BK11" s="32">
        <f t="shared" si="18"/>
        <v>2.9417</v>
      </c>
      <c r="BL11" s="32">
        <f t="shared" si="18"/>
        <v>2.9417</v>
      </c>
      <c r="BM11" s="32">
        <f t="shared" si="18"/>
        <v>2.9417</v>
      </c>
      <c r="BN11" s="32">
        <f t="shared" si="18"/>
        <v>2.9417</v>
      </c>
      <c r="BO11" s="32">
        <f t="shared" si="18"/>
        <v>1.5610999999999999</v>
      </c>
      <c r="BP11" s="32">
        <f t="shared" si="18"/>
        <v>1.5610999999999999</v>
      </c>
      <c r="BQ11" s="32">
        <f t="shared" si="18"/>
        <v>0.27879999999999999</v>
      </c>
      <c r="BR11" s="32">
        <f t="shared" si="18"/>
        <v>0.27879999999999999</v>
      </c>
      <c r="BS11" s="32">
        <f t="shared" si="18"/>
        <v>0.27879999999999999</v>
      </c>
      <c r="BT11" s="32">
        <f t="shared" si="18"/>
        <v>0.27879999999999999</v>
      </c>
      <c r="BU11" s="32">
        <f t="shared" si="18"/>
        <v>0.27879999999999999</v>
      </c>
      <c r="BV11" s="32">
        <f t="shared" si="18"/>
        <v>0.27879999999999999</v>
      </c>
      <c r="BW11" s="32">
        <f t="shared" si="18"/>
        <v>0.1409</v>
      </c>
      <c r="BX11" s="32">
        <f t="shared" si="18"/>
        <v>0.1409</v>
      </c>
      <c r="BY11" s="32">
        <f t="shared" si="8"/>
        <v>3.8699999999999998E-2</v>
      </c>
      <c r="BZ11" s="32">
        <f t="shared" si="8"/>
        <v>2.3999999999999998E-3</v>
      </c>
      <c r="CA11" s="32">
        <f t="shared" si="8"/>
        <v>0.68810000000000004</v>
      </c>
      <c r="CB11" s="33">
        <f t="shared" si="14"/>
        <v>2.5134850000000002</v>
      </c>
      <c r="CC11" s="31">
        <f t="shared" si="15"/>
        <v>57.43</v>
      </c>
      <c r="CD11" s="31">
        <f t="shared" si="15"/>
        <v>0</v>
      </c>
      <c r="CE11" s="32">
        <f t="shared" si="15"/>
        <v>0.79459999999999997</v>
      </c>
      <c r="CF11" s="32">
        <f t="shared" si="15"/>
        <v>0.79459999999999997</v>
      </c>
      <c r="CG11" s="32">
        <f t="shared" si="15"/>
        <v>0.79459999999999997</v>
      </c>
      <c r="CH11" s="32">
        <f t="shared" si="15"/>
        <v>0.79459999999999997</v>
      </c>
      <c r="CI11" s="32">
        <f t="shared" si="15"/>
        <v>0.79459999999999997</v>
      </c>
      <c r="CJ11" s="32">
        <f t="shared" si="15"/>
        <v>0.79459999999999997</v>
      </c>
      <c r="CK11" s="32">
        <f t="shared" si="15"/>
        <v>0.79459999999999997</v>
      </c>
      <c r="CL11" s="32">
        <f t="shared" si="15"/>
        <v>0.79459999999999997</v>
      </c>
      <c r="CM11" s="33">
        <f t="shared" si="15"/>
        <v>8.5146669999999993</v>
      </c>
      <c r="CN11" s="33">
        <f t="shared" si="15"/>
        <v>0.69400099999999998</v>
      </c>
      <c r="CO11" s="33">
        <f t="shared" si="10"/>
        <v>0</v>
      </c>
      <c r="CP11" s="33">
        <f t="shared" si="10"/>
        <v>0</v>
      </c>
      <c r="CQ11" s="33">
        <f t="shared" si="10"/>
        <v>0</v>
      </c>
      <c r="CR11" s="33">
        <f t="shared" si="10"/>
        <v>0</v>
      </c>
      <c r="CS11" s="208">
        <f t="shared" ref="CS11" si="20">B11+E11+$H11+$T11+I11+J11+K11</f>
        <v>74.689999999999827</v>
      </c>
      <c r="CT11" s="208">
        <f t="shared" ref="CT11" si="21">C11+F11+$H11+$T11+I11+J11+K11</f>
        <v>651.17999999999984</v>
      </c>
      <c r="CU11" s="208">
        <f t="shared" ref="CU11" si="22">D11+G11+$H11+$T11+I11+J11+K11</f>
        <v>1425.7200000000003</v>
      </c>
      <c r="CV11" s="209">
        <f>((L11+U11+$AK11+AC11+(AS11+BI11+BQ11+SUM($BY11:$CA11)))/100)+($CB11*OUT!$E$8)</f>
        <v>0.17115344220000001</v>
      </c>
      <c r="CW11" s="209">
        <f>((M11+V11+$AK11+AD11+(AT11+BJ11+BR11+SUM($BY11:$CA11)))/100)+($CB11*OUT!$E$8)</f>
        <v>0.47933244219999999</v>
      </c>
      <c r="CX11" s="209">
        <f>((N11+W11+$AK11+AE11+(AU11+BK11+BS11+SUM($BY11:$CA11)))/100)+($CB11*OUT!$E$8)</f>
        <v>0.43712444220000002</v>
      </c>
      <c r="CY11" s="209">
        <f>((O11+X11+$AK11+AF11+(AV11+BL11+BT11+SUM($BY11:$CA11)))/100)+($CB11*OUT!$E$8)</f>
        <v>0.43252044220000002</v>
      </c>
      <c r="CZ11" s="209">
        <f>((P11+Y11+$AK11+AG11+(AW11+BM11+BU11+SUM($BY11:$CA11)))/100)+($CB11*OUT!$E$8)</f>
        <v>0.36573944220000004</v>
      </c>
      <c r="DA11" s="209">
        <f>((Q11+Z11+$AK11+AH11+(AX11+BN11+BV11+SUM($BY11:$CA11)))/100)+($CB11*OUT!$E$8)</f>
        <v>0.26820844220000001</v>
      </c>
      <c r="DB11" s="209">
        <f>((R11+AA11+AI11+(AY11+BO11+BW11+SUM($BY11:$CA11)))/100)+($CB11*OUT!$E$8)</f>
        <v>0.18288244219999999</v>
      </c>
      <c r="DC11" s="209">
        <f>((S11+AB11+AJ11+(AZ11+BP11+BX11+SUM($BY11:$CA11)))/100)+($CB11*OUT!$E$8)</f>
        <v>0.15101644219999999</v>
      </c>
      <c r="DD11" s="209"/>
      <c r="DE11" s="209"/>
      <c r="DF11" s="209"/>
      <c r="DG11" s="209"/>
      <c r="DH11" s="209"/>
      <c r="DI11" s="209"/>
      <c r="DJ11" s="209"/>
      <c r="DK11" s="209"/>
    </row>
    <row r="12" spans="1:115" ht="9.9499999999999993" hidden="1" customHeight="1" collapsed="1" x14ac:dyDescent="0.15">
      <c r="DJ12" s="209">
        <f>((R12+AA12+AI12+(AY12+BG12+BO12+BW12+SUM($BY12:$CA12)))/100)+($CB12*OUT!$E$8)</f>
        <v>0</v>
      </c>
    </row>
    <row r="13" spans="1:115" ht="9.9499999999999993" hidden="1" customHeight="1" x14ac:dyDescent="0.15">
      <c r="DJ13" s="209">
        <f>((R13+AA13+AI13+(AY13+BG13+BO13+BW13+SUM($BY13:$CA13)))/100)+($CB13*OUT!$E$8)</f>
        <v>0</v>
      </c>
    </row>
    <row r="14" spans="1:115" ht="9.9499999999999993" hidden="1" customHeight="1" x14ac:dyDescent="0.15">
      <c r="DJ14" s="209">
        <f>((R14+AA14+AI14+(AY14+BG14+BO14+BW14+SUM($BY14:$CA14)))/100)+($CB14*OUT!$E$8)</f>
        <v>0</v>
      </c>
    </row>
    <row r="15" spans="1:115" ht="9.9499999999999993" hidden="1" customHeight="1" x14ac:dyDescent="0.15">
      <c r="DJ15" s="209">
        <f>((R15+AA15+AI15+(AY15+BG15+BO15+BW15+SUM($BY15:$CA15)))/100)+($CB15*OUT!$E$8)</f>
        <v>0</v>
      </c>
    </row>
    <row r="16" spans="1:115" ht="9.9499999999999993" hidden="1" customHeight="1" x14ac:dyDescent="0.15">
      <c r="DJ16" s="209">
        <f>((R16+AA16+AI16+(AY16+BG16+BO16+BW16+SUM($BY16:$CA16)))/100)+($CB16*OUT!$E$8)</f>
        <v>0</v>
      </c>
    </row>
    <row r="17" spans="2:115" ht="9.9499999999999993" hidden="1" customHeight="1" x14ac:dyDescent="0.15">
      <c r="DJ17" s="209">
        <f>((R17+AA17+AI17+(AY17+BG17+BO17+BW17+SUM($BY17:$CA17)))/100)+($CB17*OUT!$E$8)</f>
        <v>0</v>
      </c>
    </row>
    <row r="18" spans="2:115" ht="9.9499999999999993" hidden="1" customHeight="1" x14ac:dyDescent="0.15">
      <c r="DJ18" s="209">
        <f>((R18+AA18+AI18+(AY18+BG18+BO18+BW18+SUM($BY18:$CA18)))/100)+($CB18*OUT!$E$8)</f>
        <v>0</v>
      </c>
    </row>
    <row r="19" spans="2:115" ht="9.9499999999999993" hidden="1" customHeight="1" x14ac:dyDescent="0.15">
      <c r="DJ19" s="209">
        <f>((R19+AA19+AI19+(AY19+BG19+BO19+BW19+SUM($BY19:$CA19)))/100)+($CB19*OUT!$E$8)</f>
        <v>0</v>
      </c>
    </row>
    <row r="20" spans="2:115" ht="9.9499999999999993" hidden="1" customHeight="1" x14ac:dyDescent="0.15">
      <c r="DJ20" s="209">
        <f>((R20+AA20+AI20+(AY20+BG20+BO20+BW20+SUM($BY20:$CA20)))/100)+($CB20*OUT!$E$8)</f>
        <v>0</v>
      </c>
    </row>
    <row r="21" spans="2:115" ht="9.9499999999999993" hidden="1" customHeight="1" x14ac:dyDescent="0.15">
      <c r="DJ21" s="209">
        <f>((R21+AA21+AI21+(AY21+BG21+BO21+BW21+SUM($BY21:$CA21)))/100)+($CB21*OUT!$E$8)</f>
        <v>0</v>
      </c>
    </row>
    <row r="22" spans="2:115" ht="9.9499999999999993" hidden="1" customHeight="1" x14ac:dyDescent="0.15">
      <c r="DJ22" s="209">
        <f>((R22+AA22+AI22+(AY22+BG22+BO22+BW22+SUM($BY22:$CA22)))/100)+($CB22*OUT!$E$8)</f>
        <v>0</v>
      </c>
    </row>
    <row r="23" spans="2:115" ht="9.9499999999999993" hidden="1" customHeight="1" outlineLevel="1" x14ac:dyDescent="0.15">
      <c r="B23" s="164"/>
      <c r="C23" s="164"/>
      <c r="D23" s="164"/>
      <c r="E23" s="164"/>
      <c r="F23" s="164"/>
      <c r="G23" s="164"/>
      <c r="H23" s="165"/>
      <c r="I23" s="164"/>
      <c r="J23" s="164"/>
      <c r="K23" s="164"/>
      <c r="L23" s="29"/>
      <c r="M23" s="29"/>
      <c r="N23" s="29"/>
      <c r="O23" s="29"/>
      <c r="P23" s="29"/>
      <c r="Q23" s="29"/>
      <c r="R23" s="29"/>
      <c r="S23" s="29"/>
      <c r="T23" s="165"/>
      <c r="U23" s="32"/>
      <c r="V23" s="32"/>
      <c r="W23" s="32"/>
      <c r="X23" s="32"/>
      <c r="Y23" s="32"/>
      <c r="Z23" s="32"/>
      <c r="AA23" s="32"/>
      <c r="AB23" s="32"/>
      <c r="AC23" s="32"/>
      <c r="AD23" s="214"/>
      <c r="AE23" s="214"/>
      <c r="AF23" s="214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3"/>
      <c r="CC23" s="31"/>
      <c r="CD23" s="31"/>
      <c r="CE23" s="32"/>
      <c r="CF23" s="32"/>
      <c r="CG23" s="32"/>
      <c r="CH23" s="32"/>
      <c r="CI23" s="32"/>
      <c r="CJ23" s="32"/>
      <c r="CK23" s="32"/>
      <c r="CL23" s="32"/>
      <c r="CM23" s="33"/>
      <c r="CN23" s="33"/>
      <c r="CO23" s="33"/>
      <c r="CP23" s="33"/>
      <c r="CQ23" s="33"/>
      <c r="CR23" s="33"/>
      <c r="CS23" s="208"/>
      <c r="CT23" s="208"/>
      <c r="CU23" s="208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</row>
    <row r="24" spans="2:115" ht="9.9499999999999993" hidden="1" customHeight="1" collapsed="1" x14ac:dyDescent="0.15"/>
  </sheetData>
  <sheetProtection algorithmName="SHA-512" hashValue="y4Hh8yDl1p63wAjBmQ705rfWiyGPOg8yj5RaUixHOWZC/6bfZniy7rBqGgsWTCqBhKYtyKOMtfxqeSi6/tAOpw==" saltValue="p30YlPnEwALL3Tzuu6hk2g==" spinCount="100000" sheet="1" selectLockedCells="1" selectUnlockedCells="1"/>
  <mergeCells count="12">
    <mergeCell ref="DD1:DK2"/>
    <mergeCell ref="B2:K3"/>
    <mergeCell ref="L2:S3"/>
    <mergeCell ref="CO2:CO3"/>
    <mergeCell ref="CP2:CP3"/>
    <mergeCell ref="CQ2:CQ3"/>
    <mergeCell ref="CR2:CR3"/>
    <mergeCell ref="CC1:CL2"/>
    <mergeCell ref="CB1:CB2"/>
    <mergeCell ref="CV1:DC2"/>
    <mergeCell ref="CM1:CN2"/>
    <mergeCell ref="CS1:CU2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19" orientation="landscape" r:id="rId1"/>
  <headerFooter>
    <oddHeader>&amp;L&amp;A @ &amp;F</oddHeader>
    <oddFooter>&amp;Rpag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A10"/>
  <sheetViews>
    <sheetView zoomScale="130" zoomScaleNormal="130" workbookViewId="0">
      <selection activeCell="B8" sqref="B8:C8"/>
    </sheetView>
  </sheetViews>
  <sheetFormatPr defaultRowHeight="10.5" outlineLevelRow="1" x14ac:dyDescent="0.15"/>
  <cols>
    <col min="1" max="1" width="84.5" bestFit="1" customWidth="1"/>
  </cols>
  <sheetData>
    <row r="2" spans="1:1" ht="15" x14ac:dyDescent="0.15">
      <c r="A2" s="194"/>
    </row>
    <row r="3" spans="1:1" ht="15" hidden="1" outlineLevel="1" x14ac:dyDescent="0.15">
      <c r="A3" s="194" t="s">
        <v>241</v>
      </c>
    </row>
    <row r="4" spans="1:1" ht="15" hidden="1" outlineLevel="1" x14ac:dyDescent="0.15">
      <c r="A4" s="194" t="s">
        <v>242</v>
      </c>
    </row>
    <row r="5" spans="1:1" ht="15" hidden="1" outlineLevel="1" x14ac:dyDescent="0.15">
      <c r="A5" s="194" t="s">
        <v>243</v>
      </c>
    </row>
    <row r="6" spans="1:1" ht="15" hidden="1" outlineLevel="1" x14ac:dyDescent="0.15">
      <c r="A6" s="194" t="s">
        <v>244</v>
      </c>
    </row>
    <row r="7" spans="1:1" ht="15" hidden="1" outlineLevel="1" x14ac:dyDescent="0.15">
      <c r="A7" s="194" t="s">
        <v>245</v>
      </c>
    </row>
    <row r="8" spans="1:1" hidden="1" outlineLevel="1" x14ac:dyDescent="0.15"/>
    <row r="9" spans="1:1" ht="15" hidden="1" outlineLevel="1" x14ac:dyDescent="0.15">
      <c r="A9" s="194" t="s">
        <v>246</v>
      </c>
    </row>
    <row r="10" spans="1:1" collapsed="1" x14ac:dyDescent="0.15"/>
  </sheetData>
  <sheetProtection algorithmName="SHA-512" hashValue="KQcMmQdSclr2f8S7iqkj3eIZDnP7sQVz1pMFVEbPmLj0a/MItIjA6j7zudQaZTLtg4aTM+NzBZDvYq3hLuaItg==" saltValue="GdeEWV0pUHRn2jPYUgBZg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OUT</vt:lpstr>
      <vt:lpstr>CODICI</vt:lpstr>
      <vt:lpstr>PREZZI</vt:lpstr>
      <vt:lpstr>NOTE</vt:lpstr>
      <vt:lpstr>OUT!Area_stampa</vt:lpstr>
      <vt:lpstr>Prezzi</vt:lpstr>
      <vt:lpstr>Regione</vt:lpstr>
    </vt:vector>
  </TitlesOfParts>
  <Manager/>
  <Company>Gruppo Dolomiti 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Mattivi Roberto</dc:creator>
  <cp:keywords/>
  <dc:description/>
  <cp:lastModifiedBy>Sandri Paola (PIANIFICAZIONE E SVILUPPO)</cp:lastModifiedBy>
  <cp:revision/>
  <dcterms:created xsi:type="dcterms:W3CDTF">2011-11-28T15:43:22Z</dcterms:created>
  <dcterms:modified xsi:type="dcterms:W3CDTF">2026-01-12T08:50:04Z</dcterms:modified>
  <cp:category/>
  <cp:contentStatus/>
</cp:coreProperties>
</file>